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 отдел\Бюджет 2025 года\исполнение 2025\год\Проект решения\Решение\"/>
    </mc:Choice>
  </mc:AlternateContent>
  <xr:revisionPtr revIDLastSave="0" documentId="13_ncr:1_{5BBC3F12-D6EB-41B6-BBF5-33CB53544868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2025  (реш)" sheetId="1" r:id="rId1"/>
  </sheets>
  <definedNames>
    <definedName name="_xlnm.Print_Titles" localSheetId="0">'2025  (реш)'!$5:$5</definedName>
    <definedName name="_xlnm.Print_Area" localSheetId="0">'2025  (реш)'!$A$1:$C$539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65" i="1"/>
  <c r="C535" i="1"/>
  <c r="C156" i="1" l="1"/>
  <c r="C155" i="1" s="1"/>
  <c r="C154" i="1" s="1"/>
  <c r="C153" i="1" s="1"/>
  <c r="C152" i="1" s="1"/>
  <c r="C512" i="1"/>
  <c r="C510" i="1"/>
  <c r="C430" i="1"/>
  <c r="C424" i="1"/>
  <c r="C414" i="1"/>
  <c r="C380" i="1"/>
  <c r="C374" i="1"/>
  <c r="C367" i="1"/>
  <c r="C351" i="1"/>
  <c r="C347" i="1"/>
  <c r="C345" i="1"/>
  <c r="C219" i="1"/>
  <c r="C209" i="1"/>
  <c r="C183" i="1"/>
  <c r="C163" i="1"/>
  <c r="C150" i="1"/>
  <c r="C75" i="1"/>
  <c r="C63" i="1"/>
  <c r="C60" i="1"/>
  <c r="C57" i="1"/>
  <c r="C44" i="1"/>
  <c r="C15" i="1"/>
  <c r="C457" i="1"/>
  <c r="C456" i="1" s="1"/>
  <c r="C509" i="1" l="1"/>
  <c r="C323" i="1"/>
  <c r="C492" i="1"/>
  <c r="C491" i="1" s="1"/>
  <c r="C534" i="1"/>
  <c r="C531" i="1"/>
  <c r="C530" i="1" s="1"/>
  <c r="C529" i="1" s="1"/>
  <c r="C321" i="1"/>
  <c r="C320" i="1" s="1"/>
  <c r="C400" i="1"/>
  <c r="C314" i="1"/>
  <c r="C311" i="1"/>
  <c r="C302" i="1"/>
  <c r="C298" i="1"/>
  <c r="C297" i="1" s="1"/>
  <c r="C295" i="1"/>
  <c r="C294" i="1" s="1"/>
  <c r="C515" i="1"/>
  <c r="C503" i="1"/>
  <c r="C385" i="1"/>
  <c r="C373" i="1"/>
  <c r="C263" i="1"/>
  <c r="C167" i="1"/>
  <c r="C109" i="1"/>
  <c r="C51" i="1"/>
  <c r="C18" i="1"/>
  <c r="C17" i="1" s="1"/>
  <c r="C11" i="1"/>
  <c r="A532" i="1"/>
  <c r="A533" i="1"/>
  <c r="A525" i="1"/>
  <c r="A524" i="1"/>
  <c r="A469" i="1"/>
  <c r="C293" i="1" l="1"/>
  <c r="C528" i="1"/>
  <c r="C527" i="1" s="1"/>
  <c r="C525" i="1"/>
  <c r="C524" i="1" s="1"/>
  <c r="C522" i="1"/>
  <c r="C521" i="1" s="1"/>
  <c r="C519" i="1"/>
  <c r="C517" i="1"/>
  <c r="C507" i="1"/>
  <c r="C505" i="1"/>
  <c r="C501" i="1"/>
  <c r="C499" i="1"/>
  <c r="C497" i="1"/>
  <c r="C490" i="1"/>
  <c r="C489" i="1" s="1"/>
  <c r="C486" i="1"/>
  <c r="C485" i="1"/>
  <c r="C484" i="1" s="1"/>
  <c r="C482" i="1"/>
  <c r="C481" i="1" s="1"/>
  <c r="C480" i="1" s="1"/>
  <c r="C478" i="1"/>
  <c r="C476" i="1"/>
  <c r="C473" i="1"/>
  <c r="C472" i="1" s="1"/>
  <c r="C470" i="1"/>
  <c r="C469" i="1" s="1"/>
  <c r="C467" i="1"/>
  <c r="C463" i="1"/>
  <c r="C462" i="1" s="1"/>
  <c r="C459" i="1"/>
  <c r="C454" i="1"/>
  <c r="C452" i="1"/>
  <c r="C448" i="1"/>
  <c r="C447" i="1" s="1"/>
  <c r="C445" i="1"/>
  <c r="C442" i="1"/>
  <c r="C440" i="1"/>
  <c r="C437" i="1"/>
  <c r="C436" i="1" s="1"/>
  <c r="C432" i="1"/>
  <c r="C431" i="1" s="1"/>
  <c r="C429" i="1"/>
  <c r="C426" i="1"/>
  <c r="C425" i="1" s="1"/>
  <c r="C423" i="1"/>
  <c r="C421" i="1"/>
  <c r="C419" i="1"/>
  <c r="C417" i="1"/>
  <c r="C410" i="1"/>
  <c r="C409" i="1" s="1"/>
  <c r="C399" i="1"/>
  <c r="C396" i="1"/>
  <c r="C395" i="1" s="1"/>
  <c r="C394" i="1" s="1"/>
  <c r="C393" i="1" s="1"/>
  <c r="C392" i="1" s="1"/>
  <c r="C390" i="1"/>
  <c r="C389" i="1" s="1"/>
  <c r="C387" i="1"/>
  <c r="C384" i="1" s="1"/>
  <c r="C381" i="1"/>
  <c r="C379" i="1"/>
  <c r="C377" i="1"/>
  <c r="C375" i="1"/>
  <c r="C370" i="1"/>
  <c r="C368" i="1"/>
  <c r="C366" i="1"/>
  <c r="C362" i="1"/>
  <c r="C360" i="1"/>
  <c r="C358" i="1"/>
  <c r="C355" i="1"/>
  <c r="C353" i="1"/>
  <c r="C349" i="1"/>
  <c r="C343" i="1"/>
  <c r="C340" i="1"/>
  <c r="C338" i="1"/>
  <c r="C333" i="1"/>
  <c r="C332" i="1" s="1"/>
  <c r="C330" i="1"/>
  <c r="C328" i="1"/>
  <c r="C325" i="1"/>
  <c r="C317" i="1"/>
  <c r="C316" i="1" s="1"/>
  <c r="C309" i="1"/>
  <c r="C308" i="1" s="1"/>
  <c r="C305" i="1"/>
  <c r="C304" i="1" s="1"/>
  <c r="C301" i="1"/>
  <c r="C291" i="1"/>
  <c r="C287" i="1"/>
  <c r="C286" i="1" s="1"/>
  <c r="C284" i="1"/>
  <c r="C283" i="1" s="1"/>
  <c r="C282" i="1" s="1"/>
  <c r="C281" i="1" s="1"/>
  <c r="C280" i="1" s="1"/>
  <c r="C276" i="1"/>
  <c r="C275" i="1"/>
  <c r="C274" i="1" s="1"/>
  <c r="C273" i="1" s="1"/>
  <c r="C272" i="1" s="1"/>
  <c r="C262" i="1"/>
  <c r="C254" i="1"/>
  <c r="C253" i="1" s="1"/>
  <c r="C248" i="1"/>
  <c r="C247" i="1" s="1"/>
  <c r="C242" i="1"/>
  <c r="C241" i="1" s="1"/>
  <c r="C235" i="1"/>
  <c r="C234" i="1" s="1"/>
  <c r="C232" i="1"/>
  <c r="C231" i="1" s="1"/>
  <c r="C228" i="1"/>
  <c r="C227" i="1" s="1"/>
  <c r="C222" i="1"/>
  <c r="C221" i="1" s="1"/>
  <c r="C216" i="1"/>
  <c r="C215" i="1" s="1"/>
  <c r="C208" i="1"/>
  <c r="C203" i="1"/>
  <c r="C202" i="1" s="1"/>
  <c r="C201" i="1" s="1"/>
  <c r="C200" i="1" s="1"/>
  <c r="C199" i="1" s="1"/>
  <c r="C197" i="1"/>
  <c r="C196" i="1" s="1"/>
  <c r="C195" i="1" s="1"/>
  <c r="C194" i="1" s="1"/>
  <c r="C193" i="1" s="1"/>
  <c r="C192" i="1" s="1"/>
  <c r="C190" i="1"/>
  <c r="C189" i="1" s="1"/>
  <c r="C188" i="1" s="1"/>
  <c r="C187" i="1" s="1"/>
  <c r="C186" i="1" s="1"/>
  <c r="C182" i="1"/>
  <c r="C180" i="1"/>
  <c r="C179" i="1" s="1"/>
  <c r="C177" i="1"/>
  <c r="C176" i="1" s="1"/>
  <c r="C173" i="1"/>
  <c r="C172" i="1" s="1"/>
  <c r="C166" i="1"/>
  <c r="C162" i="1"/>
  <c r="C148" i="1"/>
  <c r="C147" i="1" s="1"/>
  <c r="C146" i="1" s="1"/>
  <c r="C143" i="1"/>
  <c r="C140" i="1"/>
  <c r="C139" i="1" s="1"/>
  <c r="C136" i="1"/>
  <c r="C132" i="1"/>
  <c r="C131" i="1" s="1"/>
  <c r="C130" i="1" s="1"/>
  <c r="C128" i="1"/>
  <c r="C127" i="1" s="1"/>
  <c r="C125" i="1"/>
  <c r="C121" i="1"/>
  <c r="C120" i="1" s="1"/>
  <c r="C119" i="1" s="1"/>
  <c r="C117" i="1"/>
  <c r="C116" i="1" s="1"/>
  <c r="C113" i="1"/>
  <c r="C112" i="1" s="1"/>
  <c r="C108" i="1"/>
  <c r="C106" i="1"/>
  <c r="C105" i="1" s="1"/>
  <c r="C102" i="1"/>
  <c r="C101" i="1" s="1"/>
  <c r="C98" i="1"/>
  <c r="C97" i="1"/>
  <c r="C94" i="1"/>
  <c r="C91" i="1"/>
  <c r="C86" i="1"/>
  <c r="C85" i="1" s="1"/>
  <c r="C83" i="1"/>
  <c r="C80" i="1"/>
  <c r="C73" i="1"/>
  <c r="C71" i="1"/>
  <c r="C69" i="1"/>
  <c r="C67" i="1"/>
  <c r="C55" i="1"/>
  <c r="C53" i="1"/>
  <c r="C49" i="1"/>
  <c r="C46" i="1"/>
  <c r="C38" i="1"/>
  <c r="C32" i="1"/>
  <c r="C31" i="1" s="1"/>
  <c r="C30" i="1" s="1"/>
  <c r="C28" i="1"/>
  <c r="C451" i="1" l="1"/>
  <c r="C444" i="1" s="1"/>
  <c r="C342" i="1"/>
  <c r="C461" i="1"/>
  <c r="C496" i="1"/>
  <c r="C514" i="1"/>
  <c r="C37" i="1"/>
  <c r="C36" i="1" s="1"/>
  <c r="C300" i="1"/>
  <c r="C27" i="1"/>
  <c r="C26" i="1" s="1"/>
  <c r="C25" i="1" s="1"/>
  <c r="C24" i="1" s="1"/>
  <c r="C23" i="1" s="1"/>
  <c r="C365" i="1"/>
  <c r="C439" i="1"/>
  <c r="C435" i="1" s="1"/>
  <c r="C79" i="1"/>
  <c r="C78" i="1" s="1"/>
  <c r="C416" i="1"/>
  <c r="C327" i="1"/>
  <c r="C307" i="1" s="1"/>
  <c r="C93" i="1"/>
  <c r="C428" i="1"/>
  <c r="C10" i="1"/>
  <c r="C9" i="1" s="1"/>
  <c r="C8" i="1" s="1"/>
  <c r="C7" i="1" s="1"/>
  <c r="C135" i="1"/>
  <c r="C124" i="1" s="1"/>
  <c r="C337" i="1"/>
  <c r="C475" i="1"/>
  <c r="C111" i="1"/>
  <c r="C104" i="1" s="1"/>
  <c r="C161" i="1"/>
  <c r="C160" i="1" s="1"/>
  <c r="C159" i="1" s="1"/>
  <c r="C158" i="1" s="1"/>
  <c r="C66" i="1"/>
  <c r="C65" i="1" s="1"/>
  <c r="C207" i="1"/>
  <c r="C206" i="1" s="1"/>
  <c r="C205" i="1" s="1"/>
  <c r="C204" i="1" s="1"/>
  <c r="C142" i="1"/>
  <c r="C271" i="1"/>
  <c r="C290" i="1" l="1"/>
  <c r="C412" i="1"/>
  <c r="C408" i="1" s="1"/>
  <c r="C407" i="1" s="1"/>
  <c r="C495" i="1"/>
  <c r="C494" i="1" s="1"/>
  <c r="C488" i="1" s="1"/>
  <c r="C336" i="1"/>
  <c r="C335" i="1" s="1"/>
  <c r="C77" i="1"/>
  <c r="C35" i="1" s="1"/>
  <c r="C34" i="1" s="1"/>
  <c r="C289" i="1" l="1"/>
  <c r="C539" i="1" s="1"/>
</calcChain>
</file>

<file path=xl/sharedStrings.xml><?xml version="1.0" encoding="utf-8"?>
<sst xmlns="http://schemas.openxmlformats.org/spreadsheetml/2006/main" count="1069" uniqueCount="922">
  <si>
    <t xml:space="preserve">Приложение 1 </t>
  </si>
  <si>
    <t>к решению городской Думы</t>
  </si>
  <si>
    <t>Наименование показателя</t>
  </si>
  <si>
    <t>Код по бюджетной классификации</t>
  </si>
  <si>
    <t>2</t>
  </si>
  <si>
    <t xml:space="preserve">ФЕДЕРАЛЬНАЯ СЛУЖБА ПО НАДЗОРУ В СФЕРЕ ПРИРОДОПОЛЬЗОВАНИЯ (РОСПРИРОДНАДЗОР) </t>
  </si>
  <si>
    <t>04800000000000000000</t>
  </si>
  <si>
    <t>НАЛОГОВЫЕ И НЕНАЛОГОВЫЕ ДОХОДЫ</t>
  </si>
  <si>
    <t>04810000000000000000</t>
  </si>
  <si>
    <t>ПЛАТЕЖИ ПРИ ПОЛЬЗОВАНИИ ПРИРОДНЫМИ РЕСУРСАМИ</t>
  </si>
  <si>
    <t>04811200000000000000</t>
  </si>
  <si>
    <t>Плата за негативное воздействие на окружающую среду</t>
  </si>
  <si>
    <t>04811201000010000120</t>
  </si>
  <si>
    <t>Плата за выбросы загрязняющих веществ в атмосферный воздух стационарными объектами</t>
  </si>
  <si>
    <t>04811201010010000120</t>
  </si>
  <si>
    <t>04811201010016000120</t>
  </si>
  <si>
    <t>Плата за выбросы загрязняющих веществ в атмосферный воздух передвижными объектами</t>
  </si>
  <si>
    <t>04811201020016000120</t>
  </si>
  <si>
    <t xml:space="preserve">Плата за сбросы загрязняющих веществ в водные объекты
</t>
  </si>
  <si>
    <t>04811201030010000120</t>
  </si>
  <si>
    <t>04811201030016000120</t>
  </si>
  <si>
    <t xml:space="preserve">Плата за размещение отходов производства и потребления
</t>
  </si>
  <si>
    <t>04811201040010000120</t>
  </si>
  <si>
    <t>Плата за размещение отходов производства</t>
  </si>
  <si>
    <t>04811201041010000120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</si>
  <si>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</si>
  <si>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04811201041016000120</t>
  </si>
  <si>
    <t>Плата за размещение твердых коммунальных отходов</t>
  </si>
  <si>
    <t>04811201042010000120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</si>
  <si>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</si>
  <si>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04811201042016000120</t>
  </si>
  <si>
    <t xml:space="preserve">МИНИСТЕРСТВО ТРАНСПОРТА АРХАНГЕЛЬСКОЙ ОБЛАСТИ </t>
  </si>
  <si>
    <t>10400000000000000000</t>
  </si>
  <si>
    <t>10410000000000000000</t>
  </si>
  <si>
    <t xml:space="preserve">ГОСУДАРСТВЕННАЯ ПОШЛИНА
</t>
  </si>
  <si>
    <t>10410800000000000000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</si>
  <si>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</si>
  <si>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10410807000010000110
</t>
  </si>
  <si>
    <t>10410807142010000110</t>
  </si>
  <si>
    <t xml:space="preserve">Государственная пошлина за совершение действий уполномоченными органами исполнительной власти субъектов Российской Федерации, связанных с выдачей документов о проведении государственного технического осмотра тракторов, самоходных дорожно-строительных и иных самоходных машин и прицепов к ним, государственной регистрацией мототранспортных средств, прицепов, тракторов, самоходных дорожно-строительных и иных самоходных машин, выдачей удостоверений тракториста-машиниста (тракториста), временных удостоверений на право управления самоходными машинами, в том числе взамен утраченных или пришедших в негодность (сумма платежа (перерасчеты, недоимка и задолженность по соответствующему платежу, в том числе по отмененному)
</t>
  </si>
  <si>
    <t>10410807142011000110</t>
  </si>
  <si>
    <t>ШТРАФЫ, САНКЦИИ, ВОЗМЕЩЕНИЕ УЩЕРБА</t>
  </si>
  <si>
    <t>10411600000000000000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</si>
  <si>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</si>
  <si>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10411607000000000140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</si>
  <si>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</si>
  <si>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10411607090000000140</t>
  </si>
  <si>
    <t>10411607090040000140</t>
  </si>
  <si>
    <t>ФЕДЕРАЛЬНАЯ НАЛОГОВАЯ СЛУЖБА</t>
  </si>
  <si>
    <t>18200000000000000000</t>
  </si>
  <si>
    <t>18210000000000000000</t>
  </si>
  <si>
    <t>НАЛОГИ НА ПРИБЫЛЬ, ДОХОДЫ</t>
  </si>
  <si>
    <t>18210100000000000000</t>
  </si>
  <si>
    <t>Налог на доходы физических лиц</t>
  </si>
  <si>
    <t>18210102010010000110</t>
  </si>
  <si>
    <t>18210102010011000110</t>
  </si>
  <si>
    <t>18210102010013000110</t>
  </si>
  <si>
    <t>18210102020010000110</t>
  </si>
  <si>
    <t>18210102020011000110</t>
  </si>
  <si>
    <t>18210102020013000110</t>
  </si>
  <si>
    <t>18210102030010000110</t>
  </si>
  <si>
    <t>18210102030011000110</t>
  </si>
  <si>
    <t>18210102030013000110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</si>
  <si>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</si>
  <si>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</si>
  <si>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</si>
  <si>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18210102040011000110</t>
  </si>
  <si>
    <t>18210102080010000110</t>
  </si>
  <si>
    <t>18210102080011000110</t>
  </si>
  <si>
    <t>18210102130010000110</t>
  </si>
  <si>
    <t>18210102130011000110</t>
  </si>
  <si>
    <t>18210102140010000110</t>
  </si>
  <si>
    <t>18210102140011000110</t>
  </si>
  <si>
    <t>НАЛОГИ НА ТОВАРЫ (РАБОТЫ, УСЛУГИ), РЕАЛИЗУЕМЫЕ НА ТЕРРИТОРИИ РОССИЙСКОЙ ФЕДЕРАЦИИ</t>
  </si>
  <si>
    <t>18210300000000000000</t>
  </si>
  <si>
    <t>Акцизы по подакцизным товарам (продукции), производимым на территории Российской Федерации</t>
  </si>
  <si>
    <t xml:space="preserve">18210302000010000110
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</si>
  <si>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</si>
  <si>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</si>
  <si>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</si>
  <si>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</si>
  <si>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</si>
  <si>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</si>
  <si>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</si>
  <si>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</si>
  <si>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</si>
  <si>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</si>
  <si>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</si>
  <si>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</si>
  <si>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</si>
  <si>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</si>
  <si>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</si>
  <si>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НАЛОГИ НА СОВОКУПНЫЙ ДОХОД</t>
  </si>
  <si>
    <t>18210500000000000000</t>
  </si>
  <si>
    <t>Налог, взимаемый в связи с применением упрощенной системы налогообложения</t>
  </si>
  <si>
    <t>18210501000000000110</t>
  </si>
  <si>
    <t>Налог, взимаемый с налогоплательщиков, выбравших в качестве объекта налогообложения доходы</t>
  </si>
  <si>
    <t>18210501010010000110</t>
  </si>
  <si>
    <t>18210501011010000110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</si>
  <si>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</si>
  <si>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</si>
  <si>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</si>
  <si>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</si>
  <si>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</si>
  <si>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</si>
  <si>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</si>
  <si>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</si>
  <si>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</si>
  <si>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</si>
  <si>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</si>
  <si>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</si>
  <si>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18210501021011000110</t>
  </si>
  <si>
    <t>18210501021013000110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</si>
  <si>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</si>
  <si>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</si>
  <si>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</si>
  <si>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18210501022011000110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</si>
  <si>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</si>
  <si>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</si>
  <si>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</si>
  <si>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18210501050011000110</t>
  </si>
  <si>
    <t>Единый налог на вмененный доход для отдельных видов деятельности</t>
  </si>
  <si>
    <t>18210502000020000110</t>
  </si>
  <si>
    <t>18210502010020000110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</si>
  <si>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</si>
  <si>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</si>
  <si>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</si>
  <si>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</si>
  <si>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</si>
  <si>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18210502020020000110</t>
  </si>
  <si>
    <t>Единый сельскохозяйственный налог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</si>
  <si>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</si>
  <si>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18210502020021000110</t>
  </si>
  <si>
    <t>Налог, взимаемый в связи с применением патентной системы налогообложения</t>
  </si>
  <si>
    <t>18210504000020000110</t>
  </si>
  <si>
    <t>Налог, взимаемый в связи с применением патентной системы налогообложения, зачисляемый в бюджеты городских округов</t>
  </si>
  <si>
    <t>18210504010020000110</t>
  </si>
  <si>
    <t>18210504010021000110</t>
  </si>
  <si>
    <t>НАЛОГИ НА ИМУЩЕСТВО</t>
  </si>
  <si>
    <t>18210600000000000000</t>
  </si>
  <si>
    <t>Налог на имущество физических лиц</t>
  </si>
  <si>
    <t>18210601000000000110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</si>
  <si>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</si>
  <si>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</si>
  <si>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</si>
  <si>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18210601020041000110</t>
  </si>
  <si>
    <t>Транспортный налог</t>
  </si>
  <si>
    <t>Транспортный налог с физических лиц</t>
  </si>
  <si>
    <t>18210604012020000110</t>
  </si>
  <si>
    <t>18210604012021000110</t>
  </si>
  <si>
    <t>Земельный налог</t>
  </si>
  <si>
    <t xml:space="preserve">Земельный налог с организаций </t>
  </si>
  <si>
    <t>18210606030000000110</t>
  </si>
  <si>
    <t>18210606032040000110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</si>
  <si>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</si>
  <si>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18210606032041000110</t>
  </si>
  <si>
    <t>Земельный налог с организаций, обладающих земельным участком, расположенным в границах городских округов (суммы денежных взысканий (штрафов) по соответствующему платежу согласно законодательству Российской Федерации)</t>
  </si>
  <si>
    <t>18210606032043000110</t>
  </si>
  <si>
    <t xml:space="preserve">Земельный налог с физических лиц </t>
  </si>
  <si>
    <t>18210606040000000110</t>
  </si>
  <si>
    <t>Земельный налог с физических лиц, обладающих земельным участком, расположенным в границах городских округов</t>
  </si>
  <si>
    <t>18210606042040000110</t>
  </si>
  <si>
    <t>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</si>
  <si>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18210606042041000110</t>
  </si>
  <si>
    <t>18210800000000000000</t>
  </si>
  <si>
    <t>Государственная пошлина по делам, рассматриваемым в судах общей юрисдикции, мировыми судьями</t>
  </si>
  <si>
    <t>18210803000010000110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</si>
  <si>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</si>
  <si>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</si>
  <si>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</si>
  <si>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</si>
  <si>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</si>
  <si>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18210803010011060110</t>
  </si>
  <si>
    <t xml:space="preserve">ЗАДОЛЖЕННОСТЬ И ПЕРЕРАСЧЕТЫ ПО ОТМЕНЕННЫМ НАЛОГАМ, СБОРАМ И ИНЫМ ОБЯЗАТЕЛЬНЫМ ПЛАТЕЖАМ
</t>
  </si>
  <si>
    <t>18210900000000000000</t>
  </si>
  <si>
    <t>Налог на прибыль организаций, зачислявшийся до 1 января 2005 года в местные бюджеты</t>
  </si>
  <si>
    <t>18210901000000000110</t>
  </si>
  <si>
    <t>Налог на прибыль организаций, зачислявшийся до 1 января 2005 года в местные бюджеты, мобилизуемый на территориях городских округов</t>
  </si>
  <si>
    <t>18210901020040000110</t>
  </si>
  <si>
    <t>Налог на прибыль организаций, зачислявшийся до 1 января 2005 года в местные бюджеты, мобилизуемый на территориях городских округов (суммы денежных взысканий (штрафов) по соответствующему платежу согласно законодательству Российской Федерации)</t>
  </si>
  <si>
    <t>18210901020043000110</t>
  </si>
  <si>
    <t>Налоги на имущество</t>
  </si>
  <si>
    <t>18210904000000000110</t>
  </si>
  <si>
    <t>Земельный налог (по обязательствам, возникшим до 1 января 2006 года)</t>
  </si>
  <si>
    <t xml:space="preserve">18210904050000000110
</t>
  </si>
  <si>
    <t>Земельный налог (по обязательствам, возникшим до 1 января 2006 года), мобилизуемый на территориях городских округов</t>
  </si>
  <si>
    <t>18210904052040000110</t>
  </si>
  <si>
    <t>Земельный налог (по обязательствам, возникшим до 1 января 2006 года),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</si>
  <si>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18210904052041000110</t>
  </si>
  <si>
    <t>Земельный налог (по обязательствам, возникшим до 1 января 2006 года), мобилизуемый на территориях городских округов (суммы денежных взысканий (штрафов) по соответствующему платежу согласно законодательству Российской Федерации)</t>
  </si>
  <si>
    <t>18210904052043000110</t>
  </si>
  <si>
    <t>Прочие налоги и сборы (по отмененным местным налогам и сборам)</t>
  </si>
  <si>
    <t>18210907000000000110</t>
  </si>
  <si>
    <t>Налог на рекламу</t>
  </si>
  <si>
    <t>18210907010000000110</t>
  </si>
  <si>
    <t>Налог на рекламу, мобилизуемый на территориях городских округов</t>
  </si>
  <si>
    <t>18210907012040000110</t>
  </si>
  <si>
    <t xml:space="preserve">Налог на рекламу,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
</t>
  </si>
  <si>
    <t>18210907012041000110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</si>
  <si>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</si>
  <si>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</si>
  <si>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</si>
  <si>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18210907032040000110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</si>
  <si>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</si>
  <si>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18210907032041000110</t>
  </si>
  <si>
    <t>Прочие местные налоги и сборы</t>
  </si>
  <si>
    <t>18210907050000000110</t>
  </si>
  <si>
    <t>Прочие местные налоги и сборы, мобилизуемые на территориях городских округов</t>
  </si>
  <si>
    <t>18210907052040000110</t>
  </si>
  <si>
    <t>Прочие местные налоги и сборы, мобилизуемые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</si>
  <si>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18210907052041000110</t>
  </si>
  <si>
    <t>Прочие местные налоги и сборы, мобилизуемые на территориях городских округов (суммы денежных взысканий (штрафов) по соответствующему платежу согласно законодательству Российской Федерации)</t>
  </si>
  <si>
    <t>18210907052043000110</t>
  </si>
  <si>
    <t>18211600000000000000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</si>
  <si>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</si>
  <si>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1821161012000000140</t>
  </si>
  <si>
    <t>1821610123010000140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</si>
  <si>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</si>
  <si>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18211610123010041140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</si>
  <si>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</si>
  <si>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18211610129010000140</t>
  </si>
  <si>
    <t>АДМИНИСТРАЦИЯ ГУБЕРНАТОРА АРХАНГЕЛЬСКОЙ ОБЛАСТИ И ПРАВИТЕЛЬСТВА АРХАНГЕЛЬСКОЙ ОБЛАСТИ</t>
  </si>
  <si>
    <t>30100000000000000000</t>
  </si>
  <si>
    <t>30110000000000000000</t>
  </si>
  <si>
    <t>30111600000000000000</t>
  </si>
  <si>
    <t>Административные штрафы, установленные Кодексом Российской Федерации об административных правонарушениях</t>
  </si>
  <si>
    <t xml:space="preserve">30111601000010000140
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</si>
  <si>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</si>
  <si>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30111601050010000140
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</si>
  <si>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</si>
  <si>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30111601053010000140
</t>
  </si>
  <si>
    <t xml:space="preserve">30111601053010035140
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</si>
  <si>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</si>
  <si>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30111601060010000140
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</si>
  <si>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</si>
  <si>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30111601063010000140
</t>
  </si>
  <si>
    <t xml:space="preserve">30111601063010023140
</t>
  </si>
  <si>
    <t xml:space="preserve">30111601063010101140
</t>
  </si>
  <si>
    <t xml:space="preserve">30111601063019000140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</si>
  <si>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</si>
  <si>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30111601070010000140
</t>
  </si>
  <si>
    <t xml:space="preserve">30111601073010000140
</t>
  </si>
  <si>
    <t xml:space="preserve">30111601073010017140
</t>
  </si>
  <si>
    <t xml:space="preserve">30111601073010027140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</si>
  <si>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</si>
  <si>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30111601170010000140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</si>
  <si>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</si>
  <si>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30111601173010000140
</t>
  </si>
  <si>
    <t xml:space="preserve">30111601173019000140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</si>
  <si>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</si>
  <si>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30111601190010000140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</si>
  <si>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</si>
  <si>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30111601193010000140
</t>
  </si>
  <si>
    <t xml:space="preserve">30111601193019000140
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</si>
  <si>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</si>
  <si>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30111601200010000140
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</si>
  <si>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</si>
  <si>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30111601203010000140
</t>
  </si>
  <si>
    <t xml:space="preserve">30111601203019000140
</t>
  </si>
  <si>
    <t xml:space="preserve">ФЕДЕРАЛЬНАЯ СЛУЖБА СУДЕБНЫХ ПРИСТАВОВ </t>
  </si>
  <si>
    <t>32200000000000000000</t>
  </si>
  <si>
    <t>32210000000000000000</t>
  </si>
  <si>
    <t>32211600000000000000</t>
  </si>
  <si>
    <t>3221161012000000140</t>
  </si>
  <si>
    <t>3221610123010000140</t>
  </si>
  <si>
    <t>32211610123010041140</t>
  </si>
  <si>
    <t>ГОСУДАРСТВЕННАЯ ЖИЛИЩНАЯ ИНСПЕКЦИЯ АРХАНГЕЛЬСКОЙ ОБЛАСТИ</t>
  </si>
  <si>
    <t>39000000000000000000</t>
  </si>
  <si>
    <t>39010000000000000000</t>
  </si>
  <si>
    <t>39011600000000000000</t>
  </si>
  <si>
    <t xml:space="preserve">39011601190010000140
</t>
  </si>
  <si>
    <t xml:space="preserve">39011601193010000140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</si>
  <si>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</si>
  <si>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 xml:space="preserve">39011601193010005140
</t>
  </si>
  <si>
    <t>ГЕНЕРАЛЬНАЯ ПРОКУРАТУРА РОССИЙСКОЙ ФЕДЕРАЦИИ</t>
  </si>
  <si>
    <t>41500000000000000000</t>
  </si>
  <si>
    <t>41510000000000000000</t>
  </si>
  <si>
    <t>41511600000000000000</t>
  </si>
  <si>
    <t>4151161012000000140</t>
  </si>
  <si>
    <t>4151610123010000140</t>
  </si>
  <si>
    <t>АГЕНТСТВО ПО ОРГАНИЗАЦИОННОМУ ОБЕСПЕЧЕНИЮ ДЕЯТЕЛЬНОСТИ МИРОВЫХ СУДЕЙ АРХАНГЕЛЬСКОЙ ОБЛАСТИ</t>
  </si>
  <si>
    <t>43500000000000000000</t>
  </si>
  <si>
    <t>43510000000000000000</t>
  </si>
  <si>
    <t>43511600000000000000</t>
  </si>
  <si>
    <t xml:space="preserve">43511601000010000140
</t>
  </si>
  <si>
    <t xml:space="preserve">43511601050010000140
</t>
  </si>
  <si>
    <t xml:space="preserve">43511601053010000140
</t>
  </si>
  <si>
    <t xml:space="preserve">43511601053010059140
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</si>
  <si>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
</t>
  </si>
  <si>
    <t xml:space="preserve">43511601053010351140
</t>
  </si>
  <si>
    <t xml:space="preserve">43511601053019000140
</t>
  </si>
  <si>
    <t xml:space="preserve">43511601060010000140
</t>
  </si>
  <si>
    <t xml:space="preserve">43511601063010000140
</t>
  </si>
  <si>
    <t xml:space="preserve">43511601063010008140
</t>
  </si>
  <si>
    <t xml:space="preserve">43511601063010009140
</t>
  </si>
  <si>
    <t xml:space="preserve">43511601063010091140
</t>
  </si>
  <si>
    <t xml:space="preserve">43511601063010101140
</t>
  </si>
  <si>
    <t xml:space="preserve">43511601070010000140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</si>
  <si>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</si>
  <si>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43511601073010000140
</t>
  </si>
  <si>
    <t xml:space="preserve">43511601073010017140
</t>
  </si>
  <si>
    <t xml:space="preserve">43511601073010019140
</t>
  </si>
  <si>
    <t xml:space="preserve">43511601073010027140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</si>
  <si>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</si>
  <si>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 xml:space="preserve">43511601073019000140
</t>
  </si>
  <si>
    <t xml:space="preserve">43511601080010000140
</t>
  </si>
  <si>
    <t xml:space="preserve">43511601083010000140
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</si>
  <si>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                                                                  </t>
  </si>
  <si>
    <t xml:space="preserve">43511601083010037140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</si>
  <si>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</si>
  <si>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 xml:space="preserve">43511601083010281140
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</si>
  <si>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</si>
  <si>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43511601130010000140
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</si>
  <si>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</si>
  <si>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43511601133010000140
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</si>
  <si>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прав(иные штрафы)</t>
  </si>
  <si>
    <t xml:space="preserve">43511601133019000140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</si>
  <si>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</si>
  <si>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43511601140010000140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</si>
  <si>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</si>
  <si>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43511601143010000140
</t>
  </si>
  <si>
    <t xml:space="preserve">43511601143010002140
</t>
  </si>
  <si>
    <t xml:space="preserve">43511601143010016140
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</si>
  <si>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
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
и защите их прав (штрафы за осуществление предпринимательской деятельности в области транспорта без лицензии)
</t>
  </si>
  <si>
    <t xml:space="preserve">43511601143010102140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</si>
  <si>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</si>
  <si>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 xml:space="preserve">43511601143010171140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</si>
  <si>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</si>
  <si>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 xml:space="preserve">43511601143019000140
</t>
  </si>
  <si>
    <t xml:space="preserve">43511601150010000140
</t>
  </si>
  <si>
    <t xml:space="preserve">43511601153010000140
</t>
  </si>
  <si>
    <t xml:space="preserve">43511601153010005140
</t>
  </si>
  <si>
    <t xml:space="preserve">43511601153010006140
</t>
  </si>
  <si>
    <t xml:space="preserve">43511601153010012140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</si>
  <si>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прав(иные штрафы)</t>
  </si>
  <si>
    <t xml:space="preserve">43511601153019000140
</t>
  </si>
  <si>
    <t xml:space="preserve">43511601170010000140
</t>
  </si>
  <si>
    <t xml:space="preserve">43511601173010000140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</si>
  <si>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</si>
  <si>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 xml:space="preserve">43511601173010007140
</t>
  </si>
  <si>
    <t xml:space="preserve">43511601173010008140
</t>
  </si>
  <si>
    <t xml:space="preserve">43511601173019000140
</t>
  </si>
  <si>
    <t xml:space="preserve">43511601190010000140
</t>
  </si>
  <si>
    <t xml:space="preserve">43511601193010000140
</t>
  </si>
  <si>
    <t xml:space="preserve">43511601193010005140
</t>
  </si>
  <si>
    <t xml:space="preserve">43511601193010007140
</t>
  </si>
  <si>
    <t xml:space="preserve">43511601193010012140
</t>
  </si>
  <si>
    <t xml:space="preserve">43511601193010013140
</t>
  </si>
  <si>
    <t xml:space="preserve">43511601193010029140
</t>
  </si>
  <si>
    <t xml:space="preserve">43511601193010401140
</t>
  </si>
  <si>
    <t xml:space="preserve">43511601193019000140
</t>
  </si>
  <si>
    <t xml:space="preserve">43511601200010000140
</t>
  </si>
  <si>
    <t xml:space="preserve">43511601203010000140
</t>
  </si>
  <si>
    <t xml:space="preserve">43511601203010008140
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</si>
  <si>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незаконные изготовление, продажу или передачу пневматического оружия)</t>
  </si>
  <si>
    <t xml:space="preserve">43511601203010010140
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</si>
  <si>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стрельбу из оружия в отведенных для этого местах с нарушением установленных правил или в не отведенных для этого местах)</t>
  </si>
  <si>
    <t xml:space="preserve">43511601203010013140
</t>
  </si>
  <si>
    <t xml:space="preserve">43511601203010021140
</t>
  </si>
  <si>
    <t xml:space="preserve">43511601203010025140
</t>
  </si>
  <si>
    <t xml:space="preserve">43511601203019000140
</t>
  </si>
  <si>
    <t>КОНТРОЛЬНО-РЕВИЗИОННАЯ ИНСПЕКЦИЯ АРХАНГЕЛЬСКОЙ ОБЛАСТИ</t>
  </si>
  <si>
    <t>73000000000000000000</t>
  </si>
  <si>
    <t>73010000000000000000</t>
  </si>
  <si>
    <t>73011600000000000000</t>
  </si>
  <si>
    <t>7301161012000000140</t>
  </si>
  <si>
    <t>7301610123010000140</t>
  </si>
  <si>
    <t>73011610123010041140</t>
  </si>
  <si>
    <t>ИНСПЕКЦИЯ ПО ВЕТЕРИНАРНОМУ НАДЗОРУ АРХАНГЕЛЬСКОЙ ОБЛАСТИ</t>
  </si>
  <si>
    <t>73700000000000000000</t>
  </si>
  <si>
    <t>73710000000000000000</t>
  </si>
  <si>
    <t>73711600000000000000</t>
  </si>
  <si>
    <t>7371161012000000140</t>
  </si>
  <si>
    <t>7371610123010000140</t>
  </si>
  <si>
    <t>73711610123010041140</t>
  </si>
  <si>
    <t>Административные штрафы, установленные законами субъектов Российской Федерации об административных правонарушениях</t>
  </si>
  <si>
    <t>43511602000020000140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</si>
  <si>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</si>
  <si>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43511602010020000140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</si>
  <si>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(зачисляемые в местные бюджеты по нормативу 100 процентов, за исключением административных штрафов, налагаемых административными комиссиями)                              </t>
  </si>
  <si>
    <t>43511602010026000140</t>
  </si>
  <si>
    <t>ФИНАНСОВОЕ УПРАВЛЕНИЕ АДМИНИСТРАЦИЯ ГОРОДСКОГО ОКРУГА АРХАНГЕЛЬСК ОБЛАСТИ "ГОРОД КОРЯЖМА"</t>
  </si>
  <si>
    <t>90000000000000000000</t>
  </si>
  <si>
    <t>90010000000000000000</t>
  </si>
  <si>
    <t>ДОХОДЫ ОТ ИСПОЛЬЗОВАНИЯ ИМУЩЕСТВА, НАХОДЯЩЕГОСЯ В ГОСУДАРСТВЕННОЙ И МУНИЦИПАЛЬНОЙ СОБСТВЕННОСТИ</t>
  </si>
  <si>
    <t>90011100000000000000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</si>
  <si>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автономных учреждений)
</t>
  </si>
  <si>
    <t>90011105034040000120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</si>
  <si>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</si>
  <si>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90011105000000000120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</si>
  <si>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</si>
  <si>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90011105030000000120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</si>
  <si>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</si>
  <si>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90011300000000000000</t>
  </si>
  <si>
    <t>Доходы от оказания платных услуг (работ)</t>
  </si>
  <si>
    <t>90011301000000000130</t>
  </si>
  <si>
    <t>Прочие доходы от оказания платных услуг (работ)</t>
  </si>
  <si>
    <t xml:space="preserve">90011301990000000130
</t>
  </si>
  <si>
    <t>Прочие доходы от оказания платных услуг (работ) получателями средств бюджетов городских округов</t>
  </si>
  <si>
    <t>90011301994040000130</t>
  </si>
  <si>
    <t xml:space="preserve">Доходы от компенсации затрат государства
</t>
  </si>
  <si>
    <t>90011302000000000130</t>
  </si>
  <si>
    <t>Прочие доходы от компенсации затрат государства</t>
  </si>
  <si>
    <t xml:space="preserve">90011302990000000130
</t>
  </si>
  <si>
    <t>Прочие доходы от компенсации затрат бюджетов городских округов</t>
  </si>
  <si>
    <t xml:space="preserve">90011302994040000130
</t>
  </si>
  <si>
    <t>90011600000000000000</t>
  </si>
  <si>
    <t xml:space="preserve">Административные штрафы, установленные Кодексом Российской Федерации об административных правонарушениях
</t>
  </si>
  <si>
    <t>90011601000010000140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</si>
  <si>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</si>
  <si>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>90011601070010000140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</si>
  <si>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</si>
  <si>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90011601074010000140</t>
  </si>
  <si>
    <t>90011601150010000140</t>
  </si>
  <si>
    <t xml:space="preserve">90011601154010000140  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</si>
  <si>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</si>
  <si>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90011601157010000140  </t>
  </si>
  <si>
    <t>90011602000020000140</t>
  </si>
  <si>
    <t>90011602010020000140</t>
  </si>
  <si>
    <t>90011602010025000140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</si>
  <si>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</si>
  <si>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90011602020020000140</t>
  </si>
  <si>
    <t>90011607000000000140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</si>
  <si>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</si>
  <si>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90011607010000000140
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</si>
  <si>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</si>
  <si>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90011607010040000140</t>
  </si>
  <si>
    <t>90011607090040000140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</si>
  <si>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</si>
  <si>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90011609000000000140</t>
  </si>
  <si>
    <t>Денежные средства, изымаемые в собственность городского округа в соответствии с решениями судов (за исключением обвинительных приговоров судов)</t>
  </si>
  <si>
    <t>90011609040040000140</t>
  </si>
  <si>
    <t>Платежи в целях возмещения причиненного ущерба (убытков)</t>
  </si>
  <si>
    <t>90011610000000000140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</si>
  <si>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</si>
  <si>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90011610030040000140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</si>
  <si>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</si>
  <si>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90011610032040000140</t>
  </si>
  <si>
    <t>Платежи в целях возмещения убытков, причиненных уклонением от заключения муниципального контракта</t>
  </si>
  <si>
    <t>90011610060000000140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</si>
  <si>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</si>
  <si>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90011610061040000140</t>
  </si>
  <si>
    <t>ПРОЧИЕ НЕНАЛОГОВЫЕ ДОХОДЫ</t>
  </si>
  <si>
    <t>90011700000000000000</t>
  </si>
  <si>
    <t xml:space="preserve">Прочие неналоговые доходы </t>
  </si>
  <si>
    <t>90011705000000000180</t>
  </si>
  <si>
    <t>Прочие неналоговые доходы бюджетов городских округов</t>
  </si>
  <si>
    <t>90011705040040000180</t>
  </si>
  <si>
    <t>БЕЗВОЗМЕЗДНЫЕ ПОСТУПЛЕНИЯ</t>
  </si>
  <si>
    <t>90020000000000000000</t>
  </si>
  <si>
    <t>БЕЗВОЗМЕЗДНЫЕ ПОСТУПЛЕНИЯ ОТ ДРУГИХ БЮДЖЕТОВ БЮДЖЕТНОЙ СИСТЕМЫ РОССИЙСКОЙ ФЕДЕРАЦИИ</t>
  </si>
  <si>
    <t>90020200000000000000</t>
  </si>
  <si>
    <t>Дотации бюджетам бюджетной системы Российской Федерации</t>
  </si>
  <si>
    <t>90020210000000000150</t>
  </si>
  <si>
    <t>Дотации на выравнивание бюджетной обеспеченности</t>
  </si>
  <si>
    <t>Дотации бюджетам городских округов на выравнивание бюджетной обеспеченности из бюджета субъекта Российской Федерации</t>
  </si>
  <si>
    <t>90020215001040000150</t>
  </si>
  <si>
    <t>Дотации бюджетам на поддержку мер по обеспечению сбалансированности бюджетов</t>
  </si>
  <si>
    <t xml:space="preserve">90020215002000000150
</t>
  </si>
  <si>
    <t>90020215002040000150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</si>
  <si>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</si>
  <si>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</si>
  <si>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90020220216000000150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</si>
  <si>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</si>
  <si>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90020220216040000150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</si>
  <si>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</si>
  <si>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90020225304000000150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</si>
  <si>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</si>
  <si>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90020225304040000150</t>
  </si>
  <si>
    <t>Субсидии бюджетам на реализацию мероприятий по обеспечению жильем молодых семей</t>
  </si>
  <si>
    <t>90020225497000000150</t>
  </si>
  <si>
    <t>Субсидии бюджетам городских округов на реализацию мероприятий по обеспечению жильем молодых семей</t>
  </si>
  <si>
    <t>90020225497040000150</t>
  </si>
  <si>
    <t>Субсидии бюджетам 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</si>
  <si>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90020225527000000151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</si>
  <si>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</si>
  <si>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90020225527040000151</t>
  </si>
  <si>
    <t>Субсидии бюджетам городских округов на реализацию федеральных целевых программ</t>
  </si>
  <si>
    <t>90020220051040000151</t>
  </si>
  <si>
    <t>Субсидии бюджетам на реализацию программ формирования современной городской среды</t>
  </si>
  <si>
    <t>90020225555000000150</t>
  </si>
  <si>
    <t>Субсидии бюджетам городских округов на реализацию программ формирования современной городской среды</t>
  </si>
  <si>
    <t>90020225555040000150</t>
  </si>
  <si>
    <t xml:space="preserve">Прочие субсидии </t>
  </si>
  <si>
    <t>90020229999000000150</t>
  </si>
  <si>
    <t>Прочие субсидии бюджетам городских округов</t>
  </si>
  <si>
    <t>90020229999040000150</t>
  </si>
  <si>
    <t>Субвенции бюджетам городских округов на составление (изменение и дополнение) списков кандидатов в присяжные заседатели федеральных судов общей юрисдикции в Российской Федерации</t>
  </si>
  <si>
    <t>90020203007040000151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</si>
  <si>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</si>
  <si>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</si>
  <si>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 xml:space="preserve">90020230024000000150
</t>
  </si>
  <si>
    <t>Субвенции бюджетам городских округов на выполнение передаваемых полномочий субъектов Российской Федерации</t>
  </si>
  <si>
    <t xml:space="preserve">90020230024040000150
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</si>
  <si>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</si>
  <si>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90020230029000000150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</si>
  <si>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</si>
  <si>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90020230029040000150</t>
  </si>
  <si>
    <t>90020235082000000150</t>
  </si>
  <si>
    <t>90020235082040000150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</si>
  <si>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</si>
  <si>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90020235118000000150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</si>
  <si>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</si>
  <si>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90020235118040000150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</si>
  <si>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</si>
  <si>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90020235120000000150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</si>
  <si>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</si>
  <si>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90020235120040000150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</si>
  <si>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</si>
  <si>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90020235303000000150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</si>
  <si>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</si>
  <si>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90020235303040000150</t>
  </si>
  <si>
    <t>Единая субвенция местным бюджетам</t>
  </si>
  <si>
    <t>90020239998000000150</t>
  </si>
  <si>
    <t>Единая субвенция бюджетам городских округов</t>
  </si>
  <si>
    <t>90020239998040000150</t>
  </si>
  <si>
    <t xml:space="preserve">Прочие субвенции </t>
  </si>
  <si>
    <t>90020239999000000150</t>
  </si>
  <si>
    <t>Прочие субвенции бюджетам городских округов</t>
  </si>
  <si>
    <t>90020239999040000150</t>
  </si>
  <si>
    <t>Межбюджетные трансферты, передаваемые бюджетам городских округов на комплектование книжных фондов библиотек муниципальных образований</t>
  </si>
  <si>
    <t>90020240025040000151</t>
  </si>
  <si>
    <t>Иные межбюджетные трансферты</t>
  </si>
  <si>
    <t>90020240000000000000</t>
  </si>
  <si>
    <t>Прочие межбюджетные трансферты, передаваемые бюджетам</t>
  </si>
  <si>
    <t>90020249999000000150</t>
  </si>
  <si>
    <t>Прочие межбюджетные трансферты, передаваемые бюджетам городских округов</t>
  </si>
  <si>
    <t>90020249999040000150</t>
  </si>
  <si>
    <t>БЕЗВОЗМЕЗДНЫЕ ПОСТУПЛЕНИЯ ОТ НЕГОСУДАРСТВЕННЫХ ОРГАНИЗАЦИЙ</t>
  </si>
  <si>
    <t>90020400000000000000</t>
  </si>
  <si>
    <t xml:space="preserve">Безвозмездные поступления от негосударственных организаций в бюджеты городских округов
</t>
  </si>
  <si>
    <t xml:space="preserve">90020404000040000180
</t>
  </si>
  <si>
    <t>Прочие безвозмездные поступления от негосударственных организаций в бюджеты городских округов</t>
  </si>
  <si>
    <t>90020404099000000180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</si>
  <si>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</si>
  <si>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90021800000000000000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</si>
  <si>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</si>
  <si>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90021800000000000150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</si>
  <si>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</si>
  <si>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90021800000040000150</t>
  </si>
  <si>
    <t>Доходы бюджетов городских округов от возврата организациями остатков субсидий прошлых лет</t>
  </si>
  <si>
    <t>90021804000040000150</t>
  </si>
  <si>
    <t>Доходы бюджетов городских округов от возврата бюджетными учреждениями остатков субсидий прошлых лет</t>
  </si>
  <si>
    <t>90021804010040000150</t>
  </si>
  <si>
    <t xml:space="preserve">Доходы бюджетов городских округов от возврата бюджетными учреждениями остатков субсидий прошлых лет (средства бюджета городского округа)  </t>
  </si>
  <si>
    <t>90021804010040001150</t>
  </si>
  <si>
    <t xml:space="preserve">Доходы бюджетов городских округов от возврата бюджетными учреждениями остатков субсидий прошлых лет (средства федерального и областного бюджетов)   </t>
  </si>
  <si>
    <t>90021804010040002150</t>
  </si>
  <si>
    <t>ВОЗВРАТ ОСТАТКОВ СУБСИДИЙ, СУБВЕНЦИЙ И ИНЫХ МЕЖБЮДЖЕТНЫХ ТРАНСФЕРТОВ, ИМЕЮЩИХ ЦЕЛЕВОЕ НАЗНАЧЕНИЕ, ПРОШЛЫХ ЛЕТ</t>
  </si>
  <si>
    <t>90021900000000000000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</si>
  <si>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</si>
  <si>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90021900000040000150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</si>
  <si>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</si>
  <si>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90021925304040000150</t>
  </si>
  <si>
    <t>Возврат остатков субсидий на реализацию мероприятий по обеспечению жильем молодых семей из бюджетов городских округов</t>
  </si>
  <si>
    <t>90021925497040000150</t>
  </si>
  <si>
    <t>Возврат остатков субсидий на реализацию программ формирования современной городской среды из бюджетов городских округов</t>
  </si>
  <si>
    <t>90021925555040000150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</si>
  <si>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городских округов</t>
  </si>
  <si>
    <t>90021935118040000150</t>
  </si>
  <si>
    <t>90021935303040000150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</si>
  <si>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</si>
  <si>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90021960010040000150</t>
  </si>
  <si>
    <t>УПРАВЛЕНИЕ МУНИЦИПАЛЬНОГО ХОЗЯЙСТВА И ГРАДОСТРОИТЕЛЬСТВА АДМИНИСТРАЦИИ ГОРОДСКОГО ОКРУГА АРХАНГЕЛЬСКОЙ ОБЛАСТИ "ГОРОД КОРЯЖМА"</t>
  </si>
  <si>
    <t>91000000000000000000</t>
  </si>
  <si>
    <t>91010000000000000000</t>
  </si>
  <si>
    <t>91010800000000000000</t>
  </si>
  <si>
    <t>91010807000010000120</t>
  </si>
  <si>
    <t>Государственная пошлина за выдачу разрешения на установку рекламной конструкции</t>
  </si>
  <si>
    <t>91010807150010000120</t>
  </si>
  <si>
    <t>91011100000000000000</t>
  </si>
  <si>
    <t>91010807150010000110</t>
  </si>
  <si>
    <t>91011105000000000120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</si>
  <si>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</si>
  <si>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91011105010000000120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</si>
  <si>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</si>
  <si>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91011105012040000120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</si>
  <si>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</si>
  <si>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91011105020000000120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</si>
  <si>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</si>
  <si>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91011105024040000120</t>
  </si>
  <si>
    <t>91011105030000000120</t>
  </si>
  <si>
    <t>91011105034040000120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</si>
  <si>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</si>
  <si>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91011105070000000120</t>
  </si>
  <si>
    <t>Доходы от сдачи в аренду имущества, составляющего казну городских округов (за исключением земельных участков)</t>
  </si>
  <si>
    <t>91011105074040000120</t>
  </si>
  <si>
    <t>Платежи от государственных и муниципальных унитарных предприятий</t>
  </si>
  <si>
    <t>91011107000000000120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</si>
  <si>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</si>
  <si>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91011107010000000120
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</si>
  <si>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</si>
  <si>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91011107014040000120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</si>
  <si>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</si>
  <si>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</si>
  <si>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</si>
  <si>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91011109040000000120
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</si>
  <si>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</si>
  <si>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91011109044040000120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</si>
  <si>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</si>
  <si>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91011109080000000120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</si>
  <si>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</si>
  <si>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91011109080040000120</t>
  </si>
  <si>
    <t>91011109080040001120</t>
  </si>
  <si>
    <t>91011109080040002120</t>
  </si>
  <si>
    <t>91011300000000000000</t>
  </si>
  <si>
    <t>91011301000000000130</t>
  </si>
  <si>
    <t xml:space="preserve">91011301990000000130
</t>
  </si>
  <si>
    <t>91011301994040000130</t>
  </si>
  <si>
    <t>Доходы от компенсации затрат государства</t>
  </si>
  <si>
    <t>91011302000000000130</t>
  </si>
  <si>
    <t>Доходы, поступающие в порядке возмещения расходов, понесенных в связи с эксплуатацией имущества</t>
  </si>
  <si>
    <t>91011302060000000130</t>
  </si>
  <si>
    <t>Доходы, поступающие в порядке возмещения расходов, понесенных в связи с эксплуатацией имущества городских округов</t>
  </si>
  <si>
    <t>91011302064040000130</t>
  </si>
  <si>
    <t xml:space="preserve">91011302990000000130
</t>
  </si>
  <si>
    <t xml:space="preserve">91011302994040000130
</t>
  </si>
  <si>
    <t>ДОХОДЫ ОТ ПРОДАЖИ МАТЕРИАЛЬНЫХ И НЕМАТЕРИАЛЬНЫХ АКТИВОВ</t>
  </si>
  <si>
    <t>91011400000000000000</t>
  </si>
  <si>
    <t xml:space="preserve">Доходы от продажи квартир
</t>
  </si>
  <si>
    <t>91011401000000000410</t>
  </si>
  <si>
    <t>Доходы от продажи квартир, находящихся в собственности городских округов</t>
  </si>
  <si>
    <t>91011401040040000410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</si>
  <si>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</si>
  <si>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91011402000000000000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</si>
  <si>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</si>
  <si>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91011402040040000410</t>
  </si>
  <si>
    <t xml:space="preserve"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
</t>
  </si>
  <si>
    <t>91011402042040000410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</si>
  <si>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</si>
  <si>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91011402043040000410</t>
  </si>
  <si>
    <t>Доходы от продажи земельных участков, находящихся в государственной и муниципальной собственности</t>
  </si>
  <si>
    <t>91011406000000000000</t>
  </si>
  <si>
    <t>Доходы от продажи земельных участков, государственная собственность на которые не разграничена</t>
  </si>
  <si>
    <t>91011406010000000430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</si>
  <si>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</si>
  <si>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91011406012040000430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</si>
  <si>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</si>
  <si>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91011406020000000430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</si>
  <si>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</si>
  <si>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91011406024040000430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</si>
  <si>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</si>
  <si>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91011406300000000430
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</si>
  <si>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</si>
  <si>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91011406310000000430
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</si>
  <si>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</si>
  <si>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91011406312040000430</t>
  </si>
  <si>
    <t>Доходы от приватизации имущества, находящегося в государственной и муниципальной собственности</t>
  </si>
  <si>
    <t xml:space="preserve">91011413000000000000
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</si>
  <si>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</si>
  <si>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 xml:space="preserve">91011413040040000410
</t>
  </si>
  <si>
    <t>91011600000000000000</t>
  </si>
  <si>
    <t>91011607000000000140</t>
  </si>
  <si>
    <t>91011607010000000140</t>
  </si>
  <si>
    <t>91011607010040000140</t>
  </si>
  <si>
    <t>91011607090000000140</t>
  </si>
  <si>
    <t>91011607090040000140</t>
  </si>
  <si>
    <t>91011609000000000140</t>
  </si>
  <si>
    <t>91011609040040000140</t>
  </si>
  <si>
    <t>91011610000000000140</t>
  </si>
  <si>
    <t>91011610030040000140</t>
  </si>
  <si>
    <t>91011610032040000140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</si>
  <si>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</si>
  <si>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</si>
  <si>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91011611060010000140</t>
  </si>
  <si>
    <t>91011611064010000140</t>
  </si>
  <si>
    <t>91011700000000000000</t>
  </si>
  <si>
    <t>Невыясненные поступления</t>
  </si>
  <si>
    <t>91011701000000000180</t>
  </si>
  <si>
    <t>Невыясненные поступления, зачисляемые в бюджеты городских округов</t>
  </si>
  <si>
    <t>91011701040040000180</t>
  </si>
  <si>
    <t>91011705000000000180</t>
  </si>
  <si>
    <t>91011705040040000180</t>
  </si>
  <si>
    <t>91020400000000000000</t>
  </si>
  <si>
    <t>Безвозмездные поступления от негосударственных организаций в бюджеты городских округов</t>
  </si>
  <si>
    <t xml:space="preserve">91020404000040000150
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</si>
  <si>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</si>
  <si>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91020404020040000150</t>
  </si>
  <si>
    <t>91021800000000000000</t>
  </si>
  <si>
    <t>91021800000040000150</t>
  </si>
  <si>
    <t>91021804000040000150</t>
  </si>
  <si>
    <t>91021804030040000150</t>
  </si>
  <si>
    <t>УПРАВЛЕНИЕ СОЦИАЛЬНОГО РАЗВИТИЯ АДМИНИСТРАЦИИ ГОРОДСКОГО ОКРУГА АРХАНГЕЛЬСКОЙ ОБЛАСТИ "ГОРОД КОРЯЖМА"</t>
  </si>
  <si>
    <t>92000000000000000000</t>
  </si>
  <si>
    <t>92010000000000000000</t>
  </si>
  <si>
    <t>92011300000000000000</t>
  </si>
  <si>
    <t>92011302000000000130</t>
  </si>
  <si>
    <t xml:space="preserve">92011302990000000130
</t>
  </si>
  <si>
    <t xml:space="preserve">92011302994040000130
</t>
  </si>
  <si>
    <t>92020000000000000000</t>
  </si>
  <si>
    <t>92020200000000000000</t>
  </si>
  <si>
    <t>92020220000000000000</t>
  </si>
  <si>
    <t>Субсидии бюджетам на реализацию мероприятий государственной программы РФ "Доступная среда " на 2011-2020 г.г.</t>
  </si>
  <si>
    <t>92020225027000000151</t>
  </si>
  <si>
    <t>Субсидии бюджетам городских округов на реализацию мероприятий государственной программы РФ "Доступная среда " на 2011-2020 г.г.</t>
  </si>
  <si>
    <t>92020225027040000151</t>
  </si>
  <si>
    <t>Субсидии бюджетам на государственную поддержку организаций, входящих в систему спортивной подготовки</t>
  </si>
  <si>
    <t>92020225081000000150</t>
  </si>
  <si>
    <t>Субсидии бюджетам городских округов на государственную поддержку организаций, входящих в систему спортивной подготовки</t>
  </si>
  <si>
    <t>92020225081040000150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</si>
  <si>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</si>
  <si>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92020225299000000150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</si>
  <si>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</si>
  <si>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92020225299040000150</t>
  </si>
  <si>
    <t>Субсидии бюджетам на поддержку отрасли культуры</t>
  </si>
  <si>
    <t>92020225519000000150</t>
  </si>
  <si>
    <t>Субсидии бюджетам городских округов на поддержку отрасли культуры</t>
  </si>
  <si>
    <t>92020225519040000150</t>
  </si>
  <si>
    <t>92020229999000000150</t>
  </si>
  <si>
    <t>92020229999040000150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</si>
  <si>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</si>
  <si>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92020245179000000150  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</si>
  <si>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</si>
  <si>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92020245179040000150  </t>
  </si>
  <si>
    <t>92020249999000000150</t>
  </si>
  <si>
    <t>92020249999040000150</t>
  </si>
  <si>
    <t>БЕЗВОЗМЕЗДНЫЕ ПОСТУПЛЕНИЯ ОТ ГОСУДАРСТВЕННЫХ (МУНИЦИПАЛЬНЫХ) ОРГАНИЗАЦИЙ</t>
  </si>
  <si>
    <t>92020300000000000000</t>
  </si>
  <si>
    <t>Безвозмездные поступления от государственных (муниципальных) организаций в бюджеты городских округов</t>
  </si>
  <si>
    <t xml:space="preserve">92020304000040000180
</t>
  </si>
  <si>
    <t>Прочие безвозмездные поступления от государственных (муниципальных) организаций в бюджеты городских округов</t>
  </si>
  <si>
    <t>92020304099040000180</t>
  </si>
  <si>
    <t>92020400000000000000</t>
  </si>
  <si>
    <t xml:space="preserve">92020404000040000180
</t>
  </si>
  <si>
    <t>92020404099040000180</t>
  </si>
  <si>
    <t>92021800000000000000</t>
  </si>
  <si>
    <t xml:space="preserve">92021800000000000150
</t>
  </si>
  <si>
    <t>92021800000040000150</t>
  </si>
  <si>
    <t>92021804000040000150</t>
  </si>
  <si>
    <t>92021900000000000000</t>
  </si>
  <si>
    <t>92021900000040000150</t>
  </si>
  <si>
    <t>92021960040040000150</t>
  </si>
  <si>
    <t>ВСЕГО</t>
  </si>
  <si>
    <t>18210102000010000110</t>
  </si>
  <si>
    <t>18210604000020000110</t>
  </si>
  <si>
    <t>18210606000000000110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</si>
  <si>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(штрафы за вовлечение несовершеннолетнего в процесс потребления табака)
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</si>
  <si>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</si>
  <si>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
</t>
  </si>
  <si>
    <t>91011611000010000140</t>
  </si>
  <si>
    <t>91020000000000000000</t>
  </si>
  <si>
    <t>04811201010012100120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</si>
  <si>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</si>
  <si>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04811201041012100120</t>
  </si>
  <si>
    <t>Плата за размещение отходов производства (пени по соответствующему платежу)</t>
  </si>
  <si>
    <t xml:space="preserve">30111601063010009140
</t>
  </si>
  <si>
    <t xml:space="preserve">43511601053010027140
</t>
  </si>
  <si>
    <t xml:space="preserve">43511601203010007140
</t>
  </si>
  <si>
    <t xml:space="preserve">90011601194010000140  </t>
  </si>
  <si>
    <t xml:space="preserve">90011601190010000140  </t>
  </si>
  <si>
    <t>90020227112040000150</t>
  </si>
  <si>
    <t>90020227112000000150</t>
  </si>
  <si>
    <t>90020245424040000150</t>
  </si>
  <si>
    <t>92020225454000000150</t>
  </si>
  <si>
    <t>92020225454040000150</t>
  </si>
  <si>
    <t xml:space="preserve">92020245050000000150  </t>
  </si>
  <si>
    <t xml:space="preserve">92020245050040000150  </t>
  </si>
  <si>
    <t>92021945179040000150</t>
  </si>
  <si>
    <t>18210302240010000110</t>
  </si>
  <si>
    <t>90011109000000000120</t>
  </si>
  <si>
    <t>90011109080000000120</t>
  </si>
  <si>
    <t>90011109080040000120</t>
  </si>
  <si>
    <t xml:space="preserve">10410807140010000110
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</si>
  <si>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</si>
  <si>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</si>
  <si>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</si>
  <si>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</si>
  <si>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</si>
  <si>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</si>
  <si>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</si>
  <si>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</si>
  <si>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</si>
  <si>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</si>
  <si>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</si>
  <si>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</si>
  <si>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</si>
  <si>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</si>
  <si>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</si>
  <si>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</si>
  <si>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</si>
  <si>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</si>
  <si>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</si>
  <si>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</si>
  <si>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</si>
  <si>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</si>
  <si>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</si>
  <si>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</si>
  <si>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</si>
  <si>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</si>
  <si>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</si>
  <si>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</si>
  <si>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</si>
  <si>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</si>
  <si>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</si>
  <si>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</si>
  <si>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уклонение от исполнения административного наказания)</t>
  </si>
  <si>
    <t>ДОХОДЫ ОТ ОКАЗАНИЯ ПЛАТНЫХ УСЛУГ И КОМПЕНСАЦИИ ЗАТРАТ ГОСУДАРСТВА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</si>
  <si>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</si>
  <si>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</si>
  <si>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90011607090000000140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</si>
  <si>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</si>
  <si>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Субсидии бюджетам на софинансирование капитальных вложений в объекты муниципальной собственности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</si>
  <si>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</si>
  <si>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</si>
  <si>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90020245424000000150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</si>
  <si>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</si>
  <si>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</si>
  <si>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(плата, поступившая в рамках договора за предоставление права на размещение и эксплуатацию нестационарного торгового объекта) 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</si>
  <si>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(плата, поступившая в рамках договора за установку и эксплуатацию рекламных конструкций)                              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</si>
  <si>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</si>
  <si>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Субсидии бюджетам на создание модельных муниципальных библиотек</t>
  </si>
  <si>
    <t>Субсидии бюджетам городских округов на создание модельных муниципальных библиотек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</si>
  <si>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</si>
  <si>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</si>
  <si>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</si>
  <si>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>92021804010040001150</t>
  </si>
  <si>
    <t>92021804010040002150</t>
  </si>
  <si>
    <t>92021804010040000150</t>
  </si>
  <si>
    <t xml:space="preserve">Показатели доходов бюджета городского округа Архангельской области «Город Коряжма»                                  по кодам классификации доходов бюджетов за 2025 год </t>
  </si>
  <si>
    <t>Исполнено,руб.</t>
  </si>
  <si>
    <t>182101020221011000110</t>
  </si>
  <si>
    <t>182101020221010000110</t>
  </si>
  <si>
    <t>18210102150010000110</t>
  </si>
  <si>
    <t>18210102150011000110</t>
  </si>
  <si>
    <t>18210102210010000110</t>
  </si>
  <si>
    <t>18210102210011000110</t>
  </si>
  <si>
    <t>18210102210013000110</t>
  </si>
  <si>
    <t>18210102230010000110</t>
  </si>
  <si>
    <t>18210102230011000110</t>
  </si>
  <si>
    <t>+</t>
  </si>
  <si>
    <t>Туристический налог</t>
  </si>
  <si>
    <t>182103003000010000110</t>
  </si>
  <si>
    <t>182103003000011000110</t>
  </si>
  <si>
    <t>18211610129019000140</t>
  </si>
  <si>
    <t xml:space="preserve">30111601053019000140
</t>
  </si>
  <si>
    <t xml:space="preserve">30111601203010021140
</t>
  </si>
  <si>
    <t>90020220299040000150</t>
  </si>
  <si>
    <t>90020220302000000150</t>
  </si>
  <si>
    <t>90020220302040000150</t>
  </si>
  <si>
    <t>90020220299000000150</t>
  </si>
  <si>
    <t>90020225424000000150</t>
  </si>
  <si>
    <t>90020225424040000150</t>
  </si>
  <si>
    <t>91011101000000000120</t>
  </si>
  <si>
    <t>91011101040000000120</t>
  </si>
  <si>
    <t>92020235179040000150</t>
  </si>
  <si>
    <t>92020239999000000150</t>
  </si>
  <si>
    <t>92020239999040000150</t>
  </si>
  <si>
    <t>92021945050040000150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</si>
  <si>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</si>
  <si>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</si>
  <si>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Государственная пошлина за совершение действий уполномоченными органами исполнительной власти субъектов Российской Федерации, связанных с выдачей документов о проведении государственного технического осмотра тракторов, самоходных дорожно-строительных и иных самоходных машин и прицепов к ним, государственной регистрацией мототранспортных средств, прицепов, тракторов, самоходных дорожно-строительных и иных самоходных машин, выдачей удостоверений тракториста-машиниста (тракториста), временных удостоверений на право управления самоходными машинами, в том числе взамен утраченных или пришедших в негодность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</si>
  <si>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</si>
  <si>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</si>
  <si>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</si>
  <si>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</si>
  <si>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</si>
  <si>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</si>
  <si>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</si>
  <si>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</si>
  <si>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</si>
  <si>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</si>
  <si>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</si>
  <si>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</si>
  <si>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</si>
  <si>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</si>
  <si>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</si>
  <si>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</si>
  <si>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</si>
  <si>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</si>
  <si>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</si>
  <si>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</si>
  <si>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</si>
  <si>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</si>
  <si>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</si>
  <si>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</si>
  <si>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</si>
  <si>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</si>
  <si>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</si>
  <si>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</si>
  <si>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</si>
  <si>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городских округов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</si>
  <si>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</si>
  <si>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</si>
  <si>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</si>
  <si>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18800000000000000000</t>
  </si>
  <si>
    <t>18810000000000000000</t>
  </si>
  <si>
    <t>18811600000000000000</t>
  </si>
  <si>
    <t>1881161012000000140</t>
  </si>
  <si>
    <t>1881610123010000140</t>
  </si>
  <si>
    <t>18811610123010041140</t>
  </si>
  <si>
    <t>МИНИСТЕРСТВО ВНУТРЕННИХ ДЕЛ РОССИЙСКОЙ ФЕДЕРАЦИИ</t>
  </si>
  <si>
    <t>90020215001000000150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</si>
  <si>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 (штрафы за появление в общественных местах в состоянии опьянения)                                                                        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</si>
  <si>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 (штрафы за неуплату средств на содержание детей или нетрудоспособных родителей)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</si>
  <si>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</si>
  <si>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</si>
  <si>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(налагаемые административными комиссиями, зачисляемые в местные бюджеты по нормативу 100 процентов) </t>
  </si>
  <si>
    <t>Дотации бюджетам городских округов на поддержку мер по обеспечению сбалансированности бюджетов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</si>
  <si>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</si>
  <si>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</si>
  <si>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</si>
  <si>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</si>
  <si>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</si>
  <si>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</si>
  <si>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</si>
  <si>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</si>
  <si>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</si>
  <si>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</si>
  <si>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</si>
  <si>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Денежные средства, изымаемые в собственность городского округа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</si>
  <si>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Доходы бюджетов городских округов от возврата иными организациями остатков субсидий прошлых лет</t>
  </si>
  <si>
    <t>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</si>
  <si>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</si>
  <si>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92020235179000000150</t>
  </si>
  <si>
    <t>92020230000000000150</t>
  </si>
  <si>
    <t>90020230000000000150</t>
  </si>
  <si>
    <t>90020220000000000150</t>
  </si>
  <si>
    <t>92020240000000000150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</si>
  <si>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</si>
  <si>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</si>
  <si>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18210102200010000110</t>
  </si>
  <si>
    <t xml:space="preserve">от ___________  № 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</si>
</sst>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0_р_."/>
    <numFmt numFmtId="166" formatCode="#,##0.0_р_."/>
    <numFmt numFmtId="167" formatCode="#,##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2">
    <xf numFmtId="0" fontId="0" fillId="0" borderId="0" xfId="0"/>
    <xf numFmtId="165" fontId="3" fillId="2" borderId="0" xfId="0" applyNumberFormat="1" applyFont="1" applyFill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2" borderId="0" xfId="0" applyFont="1" applyFill="1"/>
    <xf numFmtId="166" fontId="3" fillId="2" borderId="0" xfId="0" applyNumberFormat="1" applyFont="1" applyFill="1" applyBorder="1"/>
    <xf numFmtId="166" fontId="4" fillId="2" borderId="0" xfId="0" applyNumberFormat="1" applyFont="1" applyFill="1" applyBorder="1"/>
    <xf numFmtId="0" fontId="6" fillId="2" borderId="0" xfId="0" applyFont="1" applyFill="1" applyBorder="1"/>
    <xf numFmtId="166" fontId="6" fillId="2" borderId="0" xfId="0" applyNumberFormat="1" applyFont="1" applyFill="1" applyBorder="1"/>
    <xf numFmtId="165" fontId="6" fillId="2" borderId="0" xfId="0" applyNumberFormat="1" applyFont="1" applyFill="1" applyBorder="1"/>
    <xf numFmtId="0" fontId="6" fillId="2" borderId="0" xfId="0" applyFont="1" applyFill="1"/>
    <xf numFmtId="49" fontId="7" fillId="2" borderId="2" xfId="0" applyNumberFormat="1" applyFont="1" applyFill="1" applyBorder="1" applyAlignment="1">
      <alignment horizontal="center" vertical="center" wrapText="1"/>
    </xf>
    <xf numFmtId="167" fontId="6" fillId="2" borderId="0" xfId="0" applyNumberFormat="1" applyFont="1" applyFill="1" applyBorder="1"/>
    <xf numFmtId="165" fontId="8" fillId="2" borderId="0" xfId="0" applyNumberFormat="1" applyFont="1" applyFill="1" applyBorder="1"/>
    <xf numFmtId="166" fontId="8" fillId="2" borderId="0" xfId="0" applyNumberFormat="1" applyFont="1" applyFill="1" applyBorder="1"/>
    <xf numFmtId="0" fontId="8" fillId="2" borderId="0" xfId="0" applyFont="1" applyFill="1" applyBorder="1"/>
    <xf numFmtId="166" fontId="6" fillId="2" borderId="0" xfId="2" applyNumberFormat="1" applyFont="1" applyFill="1" applyBorder="1"/>
    <xf numFmtId="165" fontId="6" fillId="2" borderId="0" xfId="2" applyNumberFormat="1" applyFont="1" applyFill="1" applyBorder="1"/>
    <xf numFmtId="164" fontId="6" fillId="2" borderId="0" xfId="2" applyFont="1" applyFill="1" applyBorder="1"/>
    <xf numFmtId="164" fontId="6" fillId="2" borderId="0" xfId="2" applyFont="1" applyFill="1"/>
    <xf numFmtId="0" fontId="6" fillId="2" borderId="0" xfId="0" applyNumberFormat="1" applyFont="1" applyFill="1" applyBorder="1"/>
    <xf numFmtId="0" fontId="8" fillId="2" borderId="0" xfId="0" applyFont="1" applyFill="1"/>
    <xf numFmtId="0" fontId="4" fillId="3" borderId="0" xfId="0" applyFont="1" applyFill="1" applyAlignment="1">
      <alignment vertical="top"/>
    </xf>
    <xf numFmtId="0" fontId="4" fillId="2" borderId="0" xfId="0" applyFont="1" applyFill="1" applyAlignment="1">
      <alignment horizontal="center"/>
    </xf>
    <xf numFmtId="165" fontId="6" fillId="2" borderId="0" xfId="2" applyNumberFormat="1" applyFont="1" applyFill="1" applyAlignment="1">
      <alignment horizontal="center" vertical="center"/>
    </xf>
    <xf numFmtId="166" fontId="6" fillId="0" borderId="0" xfId="0" applyNumberFormat="1" applyFont="1" applyBorder="1"/>
    <xf numFmtId="165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9" fontId="7" fillId="2" borderId="2" xfId="1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top" wrapText="1"/>
    </xf>
    <xf numFmtId="165" fontId="7" fillId="3" borderId="2" xfId="2" applyNumberFormat="1" applyFont="1" applyFill="1" applyBorder="1" applyAlignment="1">
      <alignment horizontal="center" vertical="center" wrapText="1"/>
    </xf>
    <xf numFmtId="165" fontId="7" fillId="3" borderId="2" xfId="2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justify" vertical="top" wrapText="1"/>
    </xf>
    <xf numFmtId="49" fontId="7" fillId="3" borderId="2" xfId="0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justify" vertical="top" wrapText="1"/>
    </xf>
    <xf numFmtId="49" fontId="7" fillId="3" borderId="2" xfId="1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justify" vertical="top" wrapText="1"/>
    </xf>
    <xf numFmtId="0" fontId="13" fillId="3" borderId="2" xfId="1" applyNumberFormat="1" applyFont="1" applyFill="1" applyBorder="1" applyAlignment="1">
      <alignment horizontal="justify" vertical="top" wrapText="1"/>
    </xf>
    <xf numFmtId="49" fontId="13" fillId="3" borderId="2" xfId="1" applyNumberFormat="1" applyFont="1" applyFill="1" applyBorder="1" applyAlignment="1">
      <alignment horizontal="justify" vertical="top" wrapText="1"/>
    </xf>
    <xf numFmtId="49" fontId="7" fillId="2" borderId="2" xfId="1" applyNumberFormat="1" applyFont="1" applyFill="1" applyBorder="1" applyAlignment="1">
      <alignment horizontal="center" vertical="top" wrapText="1"/>
    </xf>
    <xf numFmtId="0" fontId="7" fillId="3" borderId="2" xfId="1" applyNumberFormat="1" applyFont="1" applyFill="1" applyBorder="1" applyAlignment="1">
      <alignment horizontal="justify" vertical="top" wrapText="1"/>
    </xf>
    <xf numFmtId="49" fontId="7" fillId="2" borderId="2" xfId="1" applyNumberFormat="1" applyFont="1" applyFill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 vertical="top" wrapText="1"/>
    </xf>
    <xf numFmtId="0" fontId="7" fillId="3" borderId="2" xfId="3" applyNumberFormat="1" applyFont="1" applyFill="1" applyBorder="1" applyAlignment="1" applyProtection="1">
      <alignment horizontal="justify" vertical="top" wrapText="1"/>
      <protection hidden="1"/>
    </xf>
    <xf numFmtId="0" fontId="14" fillId="2" borderId="2" xfId="0" applyFont="1" applyFill="1" applyBorder="1" applyAlignment="1">
      <alignment horizontal="center"/>
    </xf>
    <xf numFmtId="165" fontId="14" fillId="2" borderId="2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top" wrapText="1"/>
    </xf>
    <xf numFmtId="0" fontId="7" fillId="2" borderId="2" xfId="1" applyFont="1" applyFill="1" applyBorder="1" applyAlignment="1">
      <alignment horizontal="justify" vertical="top" wrapText="1"/>
    </xf>
    <xf numFmtId="0" fontId="15" fillId="2" borderId="2" xfId="0" applyFont="1" applyFill="1" applyBorder="1" applyAlignment="1">
      <alignment horizontal="center" vertical="top" wrapText="1"/>
    </xf>
    <xf numFmtId="49" fontId="15" fillId="2" borderId="2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justify" vertical="top" wrapText="1"/>
    </xf>
    <xf numFmtId="0" fontId="7" fillId="2" borderId="2" xfId="1" applyNumberFormat="1" applyFont="1" applyFill="1" applyBorder="1" applyAlignment="1">
      <alignment horizontal="justify" vertical="top" wrapText="1"/>
    </xf>
    <xf numFmtId="0" fontId="11" fillId="2" borderId="2" xfId="0" applyNumberFormat="1" applyFont="1" applyFill="1" applyBorder="1" applyAlignment="1">
      <alignment horizontal="justify" vertical="top" wrapText="1"/>
    </xf>
    <xf numFmtId="0" fontId="12" fillId="5" borderId="2" xfId="0" applyNumberFormat="1" applyFont="1" applyFill="1" applyBorder="1" applyAlignment="1">
      <alignment horizontal="justify" vertical="top" wrapText="1"/>
    </xf>
    <xf numFmtId="0" fontId="7" fillId="2" borderId="2" xfId="0" applyFont="1" applyFill="1" applyBorder="1" applyAlignment="1">
      <alignment vertical="top" wrapText="1"/>
    </xf>
    <xf numFmtId="49" fontId="13" fillId="2" borderId="2" xfId="1" applyNumberFormat="1" applyFont="1" applyFill="1" applyBorder="1" applyAlignment="1">
      <alignment horizontal="justify" vertical="top" wrapText="1"/>
    </xf>
    <xf numFmtId="49" fontId="13" fillId="2" borderId="2" xfId="0" applyNumberFormat="1" applyFont="1" applyFill="1" applyBorder="1" applyAlignment="1">
      <alignment horizontal="justify" vertical="top" wrapText="1"/>
    </xf>
    <xf numFmtId="0" fontId="13" fillId="2" borderId="2" xfId="1" applyNumberFormat="1" applyFont="1" applyFill="1" applyBorder="1" applyAlignment="1">
      <alignment horizontal="justify" vertical="top" wrapText="1"/>
    </xf>
    <xf numFmtId="0" fontId="7" fillId="4" borderId="2" xfId="0" applyFont="1" applyFill="1" applyBorder="1" applyAlignment="1">
      <alignment horizontal="justify" vertical="top" wrapText="1"/>
    </xf>
    <xf numFmtId="0" fontId="7" fillId="2" borderId="2" xfId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0" fontId="7" fillId="2" borderId="2" xfId="4" applyNumberFormat="1" applyFont="1" applyFill="1" applyBorder="1" applyAlignment="1" applyProtection="1">
      <alignment horizontal="justify" vertical="top" wrapText="1"/>
      <protection hidden="1"/>
    </xf>
    <xf numFmtId="0" fontId="7" fillId="5" borderId="2" xfId="0" applyFont="1" applyFill="1" applyBorder="1" applyAlignment="1">
      <alignment horizontal="justify" vertical="top" wrapText="1"/>
    </xf>
    <xf numFmtId="0" fontId="14" fillId="2" borderId="2" xfId="0" applyFont="1" applyFill="1" applyBorder="1" applyAlignment="1">
      <alignment horizontal="left" vertical="top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right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47">
    <cellStyle name="Обычный" xfId="0" builtinId="0"/>
    <cellStyle name="Обычный 2" xfId="1" xr:uid="{00000000-0005-0000-0000-000001000000}"/>
    <cellStyle name="Обычный 2 10" xfId="5" xr:uid="{00000000-0005-0000-0000-000002000000}"/>
    <cellStyle name="Обычный 2 11" xfId="6" xr:uid="{00000000-0005-0000-0000-000003000000}"/>
    <cellStyle name="Обычный 2 12" xfId="7" xr:uid="{00000000-0005-0000-0000-000004000000}"/>
    <cellStyle name="Обычный 2 13" xfId="8" xr:uid="{00000000-0005-0000-0000-000005000000}"/>
    <cellStyle name="Обычный 2 14" xfId="9" xr:uid="{00000000-0005-0000-0000-000006000000}"/>
    <cellStyle name="Обычный 2 15" xfId="10" xr:uid="{00000000-0005-0000-0000-000007000000}"/>
    <cellStyle name="Обычный 2 16" xfId="11" xr:uid="{00000000-0005-0000-0000-000008000000}"/>
    <cellStyle name="Обычный 2 17" xfId="12" xr:uid="{00000000-0005-0000-0000-000009000000}"/>
    <cellStyle name="Обычный 2 18" xfId="13" xr:uid="{00000000-0005-0000-0000-00000A000000}"/>
    <cellStyle name="Обычный 2 19" xfId="14" xr:uid="{00000000-0005-0000-0000-00000B000000}"/>
    <cellStyle name="Обычный 2 2" xfId="15" xr:uid="{00000000-0005-0000-0000-00000C000000}"/>
    <cellStyle name="Обычный 2 20" xfId="16" xr:uid="{00000000-0005-0000-0000-00000D000000}"/>
    <cellStyle name="Обычный 2 21" xfId="17" xr:uid="{00000000-0005-0000-0000-00000E000000}"/>
    <cellStyle name="Обычный 2 22" xfId="3" xr:uid="{00000000-0005-0000-0000-00000F000000}"/>
    <cellStyle name="Обычный 2 23" xfId="18" xr:uid="{00000000-0005-0000-0000-000010000000}"/>
    <cellStyle name="Обычный 2 24" xfId="4" xr:uid="{00000000-0005-0000-0000-000011000000}"/>
    <cellStyle name="Обычный 2 25" xfId="19" xr:uid="{00000000-0005-0000-0000-000012000000}"/>
    <cellStyle name="Обычный 2 26" xfId="20" xr:uid="{00000000-0005-0000-0000-000013000000}"/>
    <cellStyle name="Обычный 2 27" xfId="21" xr:uid="{00000000-0005-0000-0000-000014000000}"/>
    <cellStyle name="Обычный 2 28" xfId="22" xr:uid="{00000000-0005-0000-0000-000015000000}"/>
    <cellStyle name="Обычный 2 29" xfId="23" xr:uid="{00000000-0005-0000-0000-000016000000}"/>
    <cellStyle name="Обычный 2 3" xfId="24" xr:uid="{00000000-0005-0000-0000-000017000000}"/>
    <cellStyle name="Обычный 2 30" xfId="25" xr:uid="{00000000-0005-0000-0000-000018000000}"/>
    <cellStyle name="Обычный 2 31" xfId="26" xr:uid="{00000000-0005-0000-0000-000019000000}"/>
    <cellStyle name="Обычный 2 32" xfId="27" xr:uid="{00000000-0005-0000-0000-00001A000000}"/>
    <cellStyle name="Обычный 2 33" xfId="28" xr:uid="{00000000-0005-0000-0000-00001B000000}"/>
    <cellStyle name="Обычный 2 34" xfId="29" xr:uid="{00000000-0005-0000-0000-00001C000000}"/>
    <cellStyle name="Обычный 2 35" xfId="30" xr:uid="{00000000-0005-0000-0000-00001D000000}"/>
    <cellStyle name="Обычный 2 36" xfId="31" xr:uid="{00000000-0005-0000-0000-00001E000000}"/>
    <cellStyle name="Обычный 2 37" xfId="32" xr:uid="{00000000-0005-0000-0000-00001F000000}"/>
    <cellStyle name="Обычный 2 38" xfId="33" xr:uid="{00000000-0005-0000-0000-000020000000}"/>
    <cellStyle name="Обычный 2 39" xfId="34" xr:uid="{00000000-0005-0000-0000-000021000000}"/>
    <cellStyle name="Обычный 2 4" xfId="35" xr:uid="{00000000-0005-0000-0000-000022000000}"/>
    <cellStyle name="Обычный 2 40" xfId="36" xr:uid="{00000000-0005-0000-0000-000023000000}"/>
    <cellStyle name="Обычный 2 41" xfId="37" xr:uid="{00000000-0005-0000-0000-000024000000}"/>
    <cellStyle name="Обычный 2 42" xfId="38" xr:uid="{00000000-0005-0000-0000-000025000000}"/>
    <cellStyle name="Обычный 2 43" xfId="39" xr:uid="{00000000-0005-0000-0000-000026000000}"/>
    <cellStyle name="Обычный 2 44" xfId="40" xr:uid="{00000000-0005-0000-0000-000027000000}"/>
    <cellStyle name="Обычный 2 45" xfId="41" xr:uid="{00000000-0005-0000-0000-000028000000}"/>
    <cellStyle name="Обычный 2 5" xfId="42" xr:uid="{00000000-0005-0000-0000-000029000000}"/>
    <cellStyle name="Обычный 2 6" xfId="43" xr:uid="{00000000-0005-0000-0000-00002A000000}"/>
    <cellStyle name="Обычный 2 7" xfId="44" xr:uid="{00000000-0005-0000-0000-00002B000000}"/>
    <cellStyle name="Обычный 2 8" xfId="45" xr:uid="{00000000-0005-0000-0000-00002C000000}"/>
    <cellStyle name="Обычный 2 9" xfId="46" xr:uid="{00000000-0005-0000-0000-00002D000000}"/>
    <cellStyle name="Финансовый 2" xfId="2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9"/>
  <sheetViews>
    <sheetView tabSelected="1" view="pageBreakPreview" zoomScale="120" zoomScaleNormal="100" zoomScaleSheetLayoutView="120" workbookViewId="0">
      <selection activeCell="F10" sqref="F9:F10"/>
    </sheetView>
  </sheetViews>
  <sheetFormatPr defaultColWidth="8.875" defaultRowHeight="14.4" x14ac:dyDescent="0.25"/>
  <cols>
    <col min="1" max="1" width="60.875" style="22" customWidth="1"/>
    <col min="2" max="2" width="27" style="23" customWidth="1"/>
    <col min="3" max="3" width="23.25" style="24" customWidth="1"/>
    <col min="4" max="4" width="17.125" style="25" customWidth="1"/>
    <col min="5" max="5" width="17" style="26" customWidth="1"/>
    <col min="6" max="6" width="12.375" style="27" customWidth="1"/>
    <col min="7" max="7" width="12.625" style="27" customWidth="1"/>
    <col min="8" max="8" width="13.625" style="27" customWidth="1"/>
    <col min="9" max="9" width="17.125" style="26" customWidth="1"/>
    <col min="10" max="11" width="8.875" style="27"/>
    <col min="12" max="16384" width="8.875" style="28"/>
  </cols>
  <sheetData>
    <row r="1" spans="1:11" s="4" customFormat="1" x14ac:dyDescent="0.25">
      <c r="A1" s="70" t="s">
        <v>0</v>
      </c>
      <c r="B1" s="70"/>
      <c r="C1" s="70"/>
      <c r="D1" s="1"/>
      <c r="E1" s="1"/>
      <c r="F1" s="2"/>
      <c r="G1" s="2"/>
      <c r="H1" s="2"/>
      <c r="I1" s="3"/>
      <c r="J1" s="2"/>
      <c r="K1" s="2"/>
    </row>
    <row r="2" spans="1:11" s="4" customFormat="1" x14ac:dyDescent="0.25">
      <c r="A2" s="70" t="s">
        <v>1</v>
      </c>
      <c r="B2" s="70"/>
      <c r="C2" s="70"/>
      <c r="D2" s="5"/>
      <c r="E2" s="1"/>
      <c r="F2" s="2"/>
      <c r="G2" s="2"/>
      <c r="H2" s="2"/>
      <c r="I2" s="3"/>
      <c r="J2" s="2"/>
      <c r="K2" s="2"/>
    </row>
    <row r="3" spans="1:11" s="4" customFormat="1" x14ac:dyDescent="0.25">
      <c r="A3" s="70" t="s">
        <v>921</v>
      </c>
      <c r="B3" s="70"/>
      <c r="C3" s="70"/>
      <c r="D3" s="5"/>
      <c r="E3" s="1"/>
      <c r="F3" s="2"/>
      <c r="G3" s="2"/>
      <c r="H3" s="6"/>
      <c r="I3" s="3"/>
      <c r="J3" s="2"/>
      <c r="K3" s="2"/>
    </row>
    <row r="4" spans="1:11" s="4" customFormat="1" ht="56.15" customHeight="1" x14ac:dyDescent="0.25">
      <c r="A4" s="71" t="s">
        <v>818</v>
      </c>
      <c r="B4" s="71"/>
      <c r="C4" s="71"/>
      <c r="D4" s="1"/>
      <c r="E4" s="1"/>
      <c r="F4" s="2"/>
      <c r="G4" s="2"/>
      <c r="H4" s="6"/>
      <c r="I4" s="3"/>
      <c r="J4" s="2"/>
      <c r="K4" s="2"/>
    </row>
    <row r="5" spans="1:11" s="10" customFormat="1" x14ac:dyDescent="0.25">
      <c r="A5" s="64" t="s">
        <v>2</v>
      </c>
      <c r="B5" s="29" t="s">
        <v>3</v>
      </c>
      <c r="C5" s="30" t="s">
        <v>819</v>
      </c>
      <c r="D5" s="6"/>
      <c r="E5" s="3"/>
      <c r="F5" s="7"/>
      <c r="G5" s="7"/>
      <c r="H5" s="8"/>
      <c r="I5" s="9"/>
      <c r="J5" s="7"/>
      <c r="K5" s="7"/>
    </row>
    <row r="6" spans="1:11" s="7" customFormat="1" ht="9.1999999999999993" customHeight="1" x14ac:dyDescent="0.25">
      <c r="A6" s="52">
        <v>1</v>
      </c>
      <c r="B6" s="53" t="s">
        <v>4</v>
      </c>
      <c r="C6" s="54">
        <v>3</v>
      </c>
      <c r="D6" s="12"/>
      <c r="E6" s="6"/>
      <c r="H6" s="8"/>
      <c r="I6" s="9"/>
    </row>
    <row r="7" spans="1:11" s="7" customFormat="1" ht="32.1" customHeight="1" x14ac:dyDescent="0.25">
      <c r="A7" s="50" t="s">
        <v>5</v>
      </c>
      <c r="B7" s="11" t="s">
        <v>6</v>
      </c>
      <c r="C7" s="30">
        <f t="shared" ref="C7" si="0">C8</f>
        <v>9312787.5399999991</v>
      </c>
      <c r="D7" s="12"/>
      <c r="E7" s="6"/>
      <c r="H7" s="8"/>
      <c r="I7" s="9"/>
    </row>
    <row r="8" spans="1:11" s="7" customFormat="1" ht="15.05" customHeight="1" x14ac:dyDescent="0.25">
      <c r="A8" s="50" t="s">
        <v>7</v>
      </c>
      <c r="B8" s="11" t="s">
        <v>8</v>
      </c>
      <c r="C8" s="30">
        <f>C9</f>
        <v>9312787.5399999991</v>
      </c>
      <c r="E8" s="3"/>
      <c r="H8" s="8"/>
      <c r="I8" s="9"/>
    </row>
    <row r="9" spans="1:11" s="7" customFormat="1" ht="20.95" customHeight="1" x14ac:dyDescent="0.25">
      <c r="A9" s="50" t="s">
        <v>9</v>
      </c>
      <c r="B9" s="11" t="s">
        <v>10</v>
      </c>
      <c r="C9" s="30">
        <f t="shared" ref="C9" si="1">C10</f>
        <v>9312787.5399999991</v>
      </c>
      <c r="E9" s="1"/>
      <c r="H9" s="8"/>
      <c r="I9" s="9"/>
    </row>
    <row r="10" spans="1:11" s="7" customFormat="1" ht="17.7" customHeight="1" x14ac:dyDescent="0.25">
      <c r="A10" s="50" t="s">
        <v>11</v>
      </c>
      <c r="B10" s="11" t="s">
        <v>12</v>
      </c>
      <c r="C10" s="30">
        <f>C11+C15+C17</f>
        <v>9312787.5399999991</v>
      </c>
      <c r="E10" s="9"/>
      <c r="H10" s="8"/>
      <c r="I10" s="9"/>
    </row>
    <row r="11" spans="1:11" s="7" customFormat="1" ht="26.2" customHeight="1" x14ac:dyDescent="0.25">
      <c r="A11" s="50" t="s">
        <v>13</v>
      </c>
      <c r="B11" s="11" t="s">
        <v>14</v>
      </c>
      <c r="C11" s="30">
        <f>C13+C12</f>
        <v>1061556.52</v>
      </c>
      <c r="E11" s="9"/>
      <c r="H11" s="8"/>
      <c r="I11" s="9"/>
    </row>
    <row r="12" spans="1:11" s="7" customFormat="1" ht="36" hidden="1" customHeight="1" x14ac:dyDescent="0.25">
      <c r="A12" s="31" t="s">
        <v>742</v>
      </c>
      <c r="B12" s="11" t="s">
        <v>741</v>
      </c>
      <c r="C12" s="30">
        <v>0</v>
      </c>
      <c r="E12" s="9"/>
      <c r="H12" s="8"/>
      <c r="I12" s="9"/>
    </row>
    <row r="13" spans="1:11" s="7" customFormat="1" ht="47.15" customHeight="1" x14ac:dyDescent="0.25">
      <c r="A13" s="50" t="s">
        <v>848</v>
      </c>
      <c r="B13" s="11" t="s">
        <v>15</v>
      </c>
      <c r="C13" s="30">
        <v>1061556.52</v>
      </c>
      <c r="E13" s="9"/>
      <c r="H13" s="8"/>
      <c r="I13" s="9"/>
    </row>
    <row r="14" spans="1:11" s="10" customFormat="1" ht="23.6" hidden="1" x14ac:dyDescent="0.25">
      <c r="A14" s="31" t="s">
        <v>16</v>
      </c>
      <c r="B14" s="11" t="s">
        <v>17</v>
      </c>
      <c r="C14" s="30"/>
      <c r="D14" s="8"/>
      <c r="E14" s="9"/>
      <c r="F14" s="7"/>
      <c r="G14" s="7"/>
      <c r="H14" s="7"/>
      <c r="I14" s="9"/>
      <c r="J14" s="7"/>
      <c r="K14" s="7"/>
    </row>
    <row r="15" spans="1:11" s="10" customFormat="1" ht="16.399999999999999" customHeight="1" x14ac:dyDescent="0.25">
      <c r="A15" s="50" t="s">
        <v>18</v>
      </c>
      <c r="B15" s="11" t="s">
        <v>19</v>
      </c>
      <c r="C15" s="30">
        <f>C16</f>
        <v>672539.61</v>
      </c>
      <c r="D15" s="8"/>
      <c r="E15" s="9"/>
      <c r="F15" s="7"/>
      <c r="G15" s="7"/>
      <c r="H15" s="7"/>
      <c r="I15" s="9"/>
      <c r="J15" s="7"/>
      <c r="K15" s="7"/>
    </row>
    <row r="16" spans="1:11" s="10" customFormat="1" ht="39.950000000000003" customHeight="1" x14ac:dyDescent="0.25">
      <c r="A16" s="50" t="s">
        <v>849</v>
      </c>
      <c r="B16" s="11" t="s">
        <v>20</v>
      </c>
      <c r="C16" s="30">
        <v>672539.61</v>
      </c>
      <c r="D16" s="8"/>
      <c r="E16" s="13"/>
      <c r="F16" s="7"/>
      <c r="G16" s="7"/>
      <c r="H16" s="8"/>
      <c r="I16" s="9"/>
      <c r="J16" s="7"/>
      <c r="K16" s="7"/>
    </row>
    <row r="17" spans="1:11" s="10" customFormat="1" ht="17.05" customHeight="1" x14ac:dyDescent="0.25">
      <c r="A17" s="50" t="s">
        <v>21</v>
      </c>
      <c r="B17" s="11" t="s">
        <v>22</v>
      </c>
      <c r="C17" s="30">
        <f>C18+C21</f>
        <v>7578691.4100000001</v>
      </c>
      <c r="D17" s="14"/>
      <c r="E17" s="13"/>
      <c r="F17" s="7"/>
      <c r="G17" s="7"/>
      <c r="H17" s="8"/>
      <c r="I17" s="9"/>
      <c r="J17" s="7"/>
      <c r="K17" s="7"/>
    </row>
    <row r="18" spans="1:11" s="10" customFormat="1" ht="24.25" customHeight="1" x14ac:dyDescent="0.25">
      <c r="A18" s="50" t="s">
        <v>23</v>
      </c>
      <c r="B18" s="11" t="s">
        <v>24</v>
      </c>
      <c r="C18" s="30">
        <f>C20+C19</f>
        <v>7578691.4100000001</v>
      </c>
      <c r="D18" s="14"/>
      <c r="E18" s="13"/>
      <c r="F18" s="7"/>
      <c r="G18" s="7"/>
      <c r="H18" s="8"/>
      <c r="I18" s="9"/>
      <c r="J18" s="7"/>
      <c r="K18" s="7"/>
    </row>
    <row r="19" spans="1:11" s="10" customFormat="1" ht="38.15" hidden="1" customHeight="1" x14ac:dyDescent="0.25">
      <c r="A19" s="50" t="s">
        <v>744</v>
      </c>
      <c r="B19" s="11" t="s">
        <v>743</v>
      </c>
      <c r="C19" s="30">
        <v>0</v>
      </c>
      <c r="D19" s="14"/>
      <c r="E19" s="13"/>
      <c r="F19" s="7"/>
      <c r="G19" s="7"/>
      <c r="H19" s="8"/>
      <c r="I19" s="9"/>
      <c r="J19" s="7"/>
      <c r="K19" s="7"/>
    </row>
    <row r="20" spans="1:11" s="10" customFormat="1" ht="39.299999999999997" customHeight="1" x14ac:dyDescent="0.25">
      <c r="A20" s="50" t="s">
        <v>25</v>
      </c>
      <c r="B20" s="11" t="s">
        <v>26</v>
      </c>
      <c r="C20" s="30">
        <v>7578691.4100000001</v>
      </c>
      <c r="D20" s="13"/>
      <c r="E20" s="13"/>
      <c r="F20" s="7"/>
      <c r="G20" s="15"/>
      <c r="H20" s="8"/>
      <c r="I20" s="9"/>
      <c r="J20" s="7"/>
      <c r="K20" s="7"/>
    </row>
    <row r="21" spans="1:11" s="10" customFormat="1" ht="20.45" hidden="1" customHeight="1" x14ac:dyDescent="0.25">
      <c r="A21" s="31" t="s">
        <v>27</v>
      </c>
      <c r="B21" s="11" t="s">
        <v>28</v>
      </c>
      <c r="C21" s="32">
        <v>0</v>
      </c>
      <c r="D21" s="13"/>
      <c r="E21" s="13"/>
      <c r="F21" s="7"/>
      <c r="G21" s="15"/>
      <c r="H21" s="8"/>
      <c r="I21" s="9"/>
      <c r="J21" s="7"/>
      <c r="K21" s="7"/>
    </row>
    <row r="22" spans="1:11" s="10" customFormat="1" ht="7.85" hidden="1" customHeight="1" x14ac:dyDescent="0.25">
      <c r="A22" s="31" t="s">
        <v>29</v>
      </c>
      <c r="B22" s="11" t="s">
        <v>30</v>
      </c>
      <c r="C22" s="32">
        <v>0</v>
      </c>
      <c r="D22" s="9"/>
      <c r="E22" s="9"/>
      <c r="F22" s="7"/>
      <c r="G22" s="7"/>
      <c r="H22" s="8"/>
      <c r="I22" s="9"/>
      <c r="J22" s="7"/>
      <c r="K22" s="7"/>
    </row>
    <row r="23" spans="1:11" s="10" customFormat="1" ht="19.649999999999999" customHeight="1" x14ac:dyDescent="0.25">
      <c r="A23" s="50" t="s">
        <v>31</v>
      </c>
      <c r="B23" s="11" t="s">
        <v>32</v>
      </c>
      <c r="C23" s="30">
        <f t="shared" ref="C23" si="2">C24</f>
        <v>514850</v>
      </c>
      <c r="D23" s="8"/>
      <c r="E23" s="9"/>
      <c r="F23" s="7"/>
      <c r="G23" s="7"/>
      <c r="H23" s="7"/>
      <c r="I23" s="9"/>
      <c r="J23" s="7"/>
      <c r="K23" s="7"/>
    </row>
    <row r="24" spans="1:11" s="10" customFormat="1" ht="18" customHeight="1" x14ac:dyDescent="0.25">
      <c r="A24" s="50" t="s">
        <v>7</v>
      </c>
      <c r="B24" s="11" t="s">
        <v>33</v>
      </c>
      <c r="C24" s="30">
        <f>C25+C30</f>
        <v>514850</v>
      </c>
      <c r="D24" s="14"/>
      <c r="E24" s="13"/>
      <c r="F24" s="7"/>
      <c r="G24" s="7"/>
      <c r="H24" s="7"/>
      <c r="I24" s="9"/>
      <c r="J24" s="7"/>
      <c r="K24" s="7"/>
    </row>
    <row r="25" spans="1:11" s="10" customFormat="1" ht="18" customHeight="1" x14ac:dyDescent="0.25">
      <c r="A25" s="50" t="s">
        <v>34</v>
      </c>
      <c r="B25" s="11" t="s">
        <v>35</v>
      </c>
      <c r="C25" s="30">
        <f t="shared" ref="C25" si="3">C26</f>
        <v>514350</v>
      </c>
      <c r="D25" s="8"/>
      <c r="E25" s="9"/>
      <c r="F25" s="7"/>
      <c r="G25" s="7"/>
      <c r="H25" s="7"/>
      <c r="I25" s="9"/>
      <c r="J25" s="7"/>
      <c r="K25" s="7"/>
    </row>
    <row r="26" spans="1:11" s="10" customFormat="1" ht="29.45" customHeight="1" x14ac:dyDescent="0.25">
      <c r="A26" s="51" t="s">
        <v>36</v>
      </c>
      <c r="B26" s="29" t="s">
        <v>37</v>
      </c>
      <c r="C26" s="30">
        <f>C27</f>
        <v>514350</v>
      </c>
      <c r="D26" s="8"/>
      <c r="E26" s="9"/>
      <c r="F26" s="7"/>
      <c r="G26" s="7"/>
      <c r="H26" s="7"/>
      <c r="I26" s="9"/>
      <c r="J26" s="7"/>
      <c r="K26" s="7"/>
    </row>
    <row r="27" spans="1:11" s="10" customFormat="1" ht="54.35" customHeight="1" x14ac:dyDescent="0.25">
      <c r="A27" s="51" t="s">
        <v>763</v>
      </c>
      <c r="B27" s="29" t="s">
        <v>762</v>
      </c>
      <c r="C27" s="30">
        <f>C28</f>
        <v>514350</v>
      </c>
      <c r="D27" s="8"/>
      <c r="E27" s="9"/>
      <c r="F27" s="7"/>
      <c r="G27" s="7"/>
      <c r="H27" s="7"/>
      <c r="I27" s="9"/>
      <c r="J27" s="7"/>
      <c r="K27" s="7"/>
    </row>
    <row r="28" spans="1:11" s="10" customFormat="1" ht="110.65" customHeight="1" x14ac:dyDescent="0.25">
      <c r="A28" s="51" t="s">
        <v>850</v>
      </c>
      <c r="B28" s="11" t="s">
        <v>38</v>
      </c>
      <c r="C28" s="30">
        <f>C29</f>
        <v>514350</v>
      </c>
      <c r="D28" s="8"/>
      <c r="E28" s="9"/>
      <c r="F28" s="7"/>
      <c r="G28" s="7"/>
      <c r="H28" s="7"/>
      <c r="I28" s="9"/>
      <c r="J28" s="7"/>
      <c r="K28" s="7"/>
    </row>
    <row r="29" spans="1:11" s="10" customFormat="1" ht="133.55000000000001" customHeight="1" x14ac:dyDescent="0.25">
      <c r="A29" s="50" t="s">
        <v>39</v>
      </c>
      <c r="B29" s="11" t="s">
        <v>40</v>
      </c>
      <c r="C29" s="30">
        <v>514350</v>
      </c>
      <c r="D29" s="8"/>
      <c r="E29" s="9"/>
      <c r="F29" s="7"/>
      <c r="G29" s="7"/>
      <c r="H29" s="7"/>
      <c r="I29" s="9"/>
      <c r="J29" s="7"/>
      <c r="K29" s="7"/>
    </row>
    <row r="30" spans="1:11" s="19" customFormat="1" ht="13.1" x14ac:dyDescent="0.25">
      <c r="A30" s="50" t="s">
        <v>41</v>
      </c>
      <c r="B30" s="11" t="s">
        <v>42</v>
      </c>
      <c r="C30" s="36">
        <f>C31</f>
        <v>500</v>
      </c>
      <c r="D30" s="16"/>
      <c r="E30" s="17"/>
      <c r="F30" s="18"/>
      <c r="G30" s="18"/>
      <c r="H30" s="18"/>
      <c r="I30" s="17"/>
      <c r="J30" s="18"/>
      <c r="K30" s="18"/>
    </row>
    <row r="31" spans="1:11" s="19" customFormat="1" ht="77.25" customHeight="1" x14ac:dyDescent="0.25">
      <c r="A31" s="56" t="s">
        <v>43</v>
      </c>
      <c r="B31" s="29" t="s">
        <v>44</v>
      </c>
      <c r="C31" s="36">
        <f>C32</f>
        <v>500</v>
      </c>
      <c r="D31" s="16"/>
      <c r="E31" s="17"/>
      <c r="F31" s="18"/>
      <c r="G31" s="18"/>
      <c r="H31" s="18"/>
      <c r="I31" s="17"/>
      <c r="J31" s="18"/>
      <c r="K31" s="18"/>
    </row>
    <row r="32" spans="1:11" s="19" customFormat="1" ht="53.7" customHeight="1" x14ac:dyDescent="0.25">
      <c r="A32" s="55" t="s">
        <v>45</v>
      </c>
      <c r="B32" s="29" t="s">
        <v>46</v>
      </c>
      <c r="C32" s="30">
        <f t="shared" ref="C32" si="4">C33</f>
        <v>500</v>
      </c>
      <c r="D32" s="16"/>
      <c r="E32" s="17"/>
      <c r="F32" s="18"/>
      <c r="G32" s="18"/>
      <c r="H32" s="18"/>
      <c r="I32" s="17"/>
      <c r="J32" s="18"/>
      <c r="K32" s="18"/>
    </row>
    <row r="33" spans="1:11" s="19" customFormat="1" ht="49.75" customHeight="1" x14ac:dyDescent="0.25">
      <c r="A33" s="51" t="s">
        <v>800</v>
      </c>
      <c r="B33" s="29" t="s">
        <v>47</v>
      </c>
      <c r="C33" s="36">
        <v>500</v>
      </c>
      <c r="D33" s="16"/>
      <c r="E33" s="17"/>
      <c r="F33" s="18"/>
      <c r="G33" s="18"/>
      <c r="H33" s="18"/>
      <c r="I33" s="17"/>
      <c r="J33" s="18"/>
      <c r="K33" s="18"/>
    </row>
    <row r="34" spans="1:11" s="4" customFormat="1" ht="18" customHeight="1" x14ac:dyDescent="0.25">
      <c r="A34" s="50" t="s">
        <v>48</v>
      </c>
      <c r="B34" s="11" t="s">
        <v>49</v>
      </c>
      <c r="C34" s="30">
        <f t="shared" ref="C34" si="5">C35</f>
        <v>746605609.46999991</v>
      </c>
      <c r="D34" s="3" t="s">
        <v>829</v>
      </c>
      <c r="E34" s="3"/>
      <c r="F34" s="2"/>
      <c r="G34" s="2"/>
      <c r="H34" s="2"/>
      <c r="I34" s="3"/>
      <c r="J34" s="2"/>
      <c r="K34" s="2"/>
    </row>
    <row r="35" spans="1:11" s="4" customFormat="1" ht="17.7" customHeight="1" x14ac:dyDescent="0.25">
      <c r="A35" s="50" t="s">
        <v>7</v>
      </c>
      <c r="B35" s="11" t="s">
        <v>50</v>
      </c>
      <c r="C35" s="30">
        <f>C36+C65+C77+C104+C119+C124+C146</f>
        <v>746605609.46999991</v>
      </c>
      <c r="D35" s="3"/>
      <c r="E35" s="3"/>
      <c r="F35" s="2"/>
      <c r="G35" s="2"/>
      <c r="H35" s="2"/>
      <c r="I35" s="3"/>
      <c r="J35" s="2"/>
      <c r="K35" s="2"/>
    </row>
    <row r="36" spans="1:11" s="4" customFormat="1" ht="19.149999999999999" customHeight="1" x14ac:dyDescent="0.25">
      <c r="A36" s="50" t="s">
        <v>51</v>
      </c>
      <c r="B36" s="11" t="s">
        <v>52</v>
      </c>
      <c r="C36" s="30">
        <f t="shared" ref="C36" si="6">C37</f>
        <v>609579662.9799999</v>
      </c>
      <c r="D36" s="6"/>
      <c r="E36" s="3"/>
      <c r="F36" s="2"/>
      <c r="G36" s="2"/>
      <c r="H36" s="2"/>
      <c r="I36" s="3"/>
      <c r="J36" s="2"/>
      <c r="K36" s="2"/>
    </row>
    <row r="37" spans="1:11" s="4" customFormat="1" ht="20.45" customHeight="1" x14ac:dyDescent="0.25">
      <c r="A37" s="50" t="s">
        <v>53</v>
      </c>
      <c r="B37" s="11" t="s">
        <v>733</v>
      </c>
      <c r="C37" s="30">
        <f>C38+C41+C46+C49+C51+C53+C55+C44+C57+C60+C63</f>
        <v>609579662.9799999</v>
      </c>
      <c r="D37" s="8"/>
      <c r="E37" s="3"/>
      <c r="F37" s="2"/>
      <c r="G37" s="2"/>
      <c r="H37" s="2"/>
      <c r="I37" s="3"/>
      <c r="J37" s="2"/>
      <c r="K37" s="2"/>
    </row>
    <row r="38" spans="1:11" s="4" customFormat="1" ht="138.15" customHeight="1" x14ac:dyDescent="0.25">
      <c r="A38" s="55" t="s">
        <v>851</v>
      </c>
      <c r="B38" s="11" t="s">
        <v>54</v>
      </c>
      <c r="C38" s="30">
        <f>C39+C40</f>
        <v>360247934.32999998</v>
      </c>
      <c r="D38" s="6"/>
      <c r="E38" s="3"/>
      <c r="F38" s="2"/>
      <c r="G38" s="2"/>
      <c r="H38" s="2"/>
      <c r="I38" s="3"/>
      <c r="J38" s="2"/>
      <c r="K38" s="2"/>
    </row>
    <row r="39" spans="1:11" s="4" customFormat="1" ht="156.44999999999999" customHeight="1" x14ac:dyDescent="0.25">
      <c r="A39" s="55" t="s">
        <v>852</v>
      </c>
      <c r="B39" s="11" t="s">
        <v>55</v>
      </c>
      <c r="C39" s="30">
        <v>360238251.12</v>
      </c>
      <c r="D39" s="3"/>
      <c r="E39" s="3"/>
      <c r="F39" s="2"/>
      <c r="G39" s="2"/>
      <c r="H39" s="2"/>
      <c r="I39" s="3"/>
      <c r="J39" s="2"/>
      <c r="K39" s="2"/>
    </row>
    <row r="40" spans="1:11" s="4" customFormat="1" ht="159.75" customHeight="1" x14ac:dyDescent="0.25">
      <c r="A40" s="55" t="s">
        <v>853</v>
      </c>
      <c r="B40" s="11" t="s">
        <v>56</v>
      </c>
      <c r="C40" s="30">
        <v>9683.2099999999991</v>
      </c>
      <c r="D40" s="6"/>
      <c r="E40" s="3"/>
      <c r="F40" s="2"/>
      <c r="G40" s="2"/>
      <c r="H40" s="2"/>
      <c r="I40" s="3"/>
      <c r="J40" s="2"/>
      <c r="K40" s="2"/>
    </row>
    <row r="41" spans="1:11" s="10" customFormat="1" ht="111.95" customHeight="1" x14ac:dyDescent="0.25">
      <c r="A41" s="55" t="s">
        <v>854</v>
      </c>
      <c r="B41" s="11" t="s">
        <v>57</v>
      </c>
      <c r="C41" s="30">
        <f>C42+C43</f>
        <v>1784344.19</v>
      </c>
      <c r="D41" s="6"/>
      <c r="E41" s="9"/>
      <c r="F41" s="7"/>
      <c r="G41" s="7"/>
      <c r="H41" s="7"/>
      <c r="I41" s="9"/>
      <c r="J41" s="7"/>
      <c r="K41" s="7"/>
    </row>
    <row r="42" spans="1:11" s="10" customFormat="1" ht="126.35" customHeight="1" x14ac:dyDescent="0.25">
      <c r="A42" s="55" t="s">
        <v>855</v>
      </c>
      <c r="B42" s="11" t="s">
        <v>58</v>
      </c>
      <c r="C42" s="30">
        <v>1767059.48</v>
      </c>
      <c r="D42" s="6"/>
      <c r="E42" s="9"/>
      <c r="F42" s="7"/>
      <c r="G42" s="7"/>
      <c r="H42" s="7"/>
      <c r="I42" s="9"/>
      <c r="J42" s="7"/>
      <c r="K42" s="7"/>
    </row>
    <row r="43" spans="1:11" s="10" customFormat="1" ht="128.30000000000001" customHeight="1" x14ac:dyDescent="0.25">
      <c r="A43" s="55" t="s">
        <v>856</v>
      </c>
      <c r="B43" s="11" t="s">
        <v>59</v>
      </c>
      <c r="C43" s="30">
        <v>17284.71</v>
      </c>
      <c r="D43" s="6"/>
      <c r="E43" s="9"/>
      <c r="F43" s="7"/>
      <c r="G43" s="7"/>
      <c r="H43" s="7"/>
      <c r="I43" s="9"/>
      <c r="J43" s="7"/>
      <c r="K43" s="7"/>
    </row>
    <row r="44" spans="1:11" s="10" customFormat="1" ht="100.8" customHeight="1" x14ac:dyDescent="0.25">
      <c r="A44" s="55" t="s">
        <v>857</v>
      </c>
      <c r="B44" s="11" t="s">
        <v>821</v>
      </c>
      <c r="C44" s="30">
        <f>C45</f>
        <v>527571.19999999995</v>
      </c>
      <c r="D44" s="6"/>
      <c r="E44" s="9"/>
      <c r="F44" s="7"/>
      <c r="G44" s="7"/>
      <c r="H44" s="7"/>
      <c r="I44" s="9"/>
      <c r="J44" s="7"/>
      <c r="K44" s="7"/>
    </row>
    <row r="45" spans="1:11" s="10" customFormat="1" ht="121.1" customHeight="1" x14ac:dyDescent="0.25">
      <c r="A45" s="55" t="s">
        <v>858</v>
      </c>
      <c r="B45" s="11" t="s">
        <v>820</v>
      </c>
      <c r="C45" s="30">
        <v>527571.19999999995</v>
      </c>
      <c r="D45" s="6"/>
      <c r="E45" s="9"/>
      <c r="F45" s="7"/>
      <c r="G45" s="7"/>
      <c r="H45" s="7"/>
      <c r="I45" s="9"/>
      <c r="J45" s="7"/>
      <c r="K45" s="7"/>
    </row>
    <row r="46" spans="1:11" s="10" customFormat="1" ht="96.9" customHeight="1" x14ac:dyDescent="0.25">
      <c r="A46" s="55" t="s">
        <v>859</v>
      </c>
      <c r="B46" s="11" t="s">
        <v>60</v>
      </c>
      <c r="C46" s="30">
        <f>C47+C48</f>
        <v>4398459.8699999992</v>
      </c>
      <c r="D46" s="6"/>
      <c r="E46" s="9"/>
      <c r="F46" s="7"/>
      <c r="G46" s="7"/>
      <c r="H46" s="7"/>
      <c r="I46" s="9"/>
      <c r="J46" s="7"/>
      <c r="K46" s="7"/>
    </row>
    <row r="47" spans="1:11" s="10" customFormat="1" ht="111.95" customHeight="1" x14ac:dyDescent="0.25">
      <c r="A47" s="55" t="s">
        <v>860</v>
      </c>
      <c r="B47" s="11" t="s">
        <v>61</v>
      </c>
      <c r="C47" s="30">
        <v>4316528.7699999996</v>
      </c>
      <c r="D47" s="6"/>
      <c r="E47" s="9"/>
      <c r="F47" s="7"/>
      <c r="G47" s="7"/>
      <c r="H47" s="7"/>
      <c r="I47" s="9"/>
      <c r="J47" s="7"/>
      <c r="K47" s="7"/>
    </row>
    <row r="48" spans="1:11" s="10" customFormat="1" ht="113.25" customHeight="1" x14ac:dyDescent="0.25">
      <c r="A48" s="55" t="s">
        <v>861</v>
      </c>
      <c r="B48" s="11" t="s">
        <v>62</v>
      </c>
      <c r="C48" s="30">
        <v>81931.100000000006</v>
      </c>
      <c r="D48" s="6"/>
      <c r="E48" s="9"/>
      <c r="F48" s="7"/>
      <c r="G48" s="7"/>
      <c r="H48" s="7"/>
      <c r="I48" s="9"/>
      <c r="J48" s="7"/>
      <c r="K48" s="7"/>
    </row>
    <row r="49" spans="1:11" s="10" customFormat="1" ht="65.45" customHeight="1" x14ac:dyDescent="0.25">
      <c r="A49" s="55" t="s">
        <v>63</v>
      </c>
      <c r="B49" s="11" t="s">
        <v>64</v>
      </c>
      <c r="C49" s="30">
        <f>C50</f>
        <v>212732.22</v>
      </c>
      <c r="D49" s="6"/>
      <c r="E49" s="9"/>
      <c r="F49" s="7"/>
      <c r="G49" s="7"/>
      <c r="H49" s="7"/>
      <c r="I49" s="9"/>
      <c r="J49" s="7"/>
      <c r="K49" s="7"/>
    </row>
    <row r="50" spans="1:11" s="10" customFormat="1" ht="79.849999999999994" customHeight="1" x14ac:dyDescent="0.25">
      <c r="A50" s="55" t="s">
        <v>65</v>
      </c>
      <c r="B50" s="11" t="s">
        <v>66</v>
      </c>
      <c r="C50" s="30">
        <v>212732.22</v>
      </c>
      <c r="D50" s="6"/>
      <c r="E50" s="9"/>
      <c r="F50" s="7"/>
      <c r="G50" s="7"/>
      <c r="H50" s="7"/>
      <c r="I50" s="9"/>
      <c r="J50" s="7"/>
      <c r="K50" s="7"/>
    </row>
    <row r="51" spans="1:11" s="10" customFormat="1" ht="294.55" customHeight="1" x14ac:dyDescent="0.25">
      <c r="A51" s="57" t="s">
        <v>862</v>
      </c>
      <c r="B51" s="11" t="s">
        <v>67</v>
      </c>
      <c r="C51" s="30">
        <f>C52</f>
        <v>3956875.95</v>
      </c>
      <c r="D51" s="6"/>
      <c r="E51" s="9"/>
      <c r="F51" s="7"/>
      <c r="G51" s="7"/>
      <c r="H51" s="7"/>
      <c r="I51" s="9"/>
      <c r="J51" s="7"/>
      <c r="K51" s="7"/>
    </row>
    <row r="52" spans="1:11" s="10" customFormat="1" ht="305.7" customHeight="1" x14ac:dyDescent="0.25">
      <c r="A52" s="58" t="s">
        <v>863</v>
      </c>
      <c r="B52" s="11" t="s">
        <v>68</v>
      </c>
      <c r="C52" s="30">
        <v>3956875.95</v>
      </c>
      <c r="D52" s="6"/>
      <c r="E52" s="9"/>
      <c r="F52" s="7"/>
      <c r="G52" s="7"/>
      <c r="H52" s="7"/>
      <c r="I52" s="9"/>
      <c r="J52" s="7"/>
      <c r="K52" s="7"/>
    </row>
    <row r="53" spans="1:11" s="10" customFormat="1" ht="75.95" customHeight="1" x14ac:dyDescent="0.25">
      <c r="A53" s="57" t="s">
        <v>865</v>
      </c>
      <c r="B53" s="11" t="s">
        <v>69</v>
      </c>
      <c r="C53" s="30">
        <f>C54</f>
        <v>3830477.9</v>
      </c>
      <c r="D53" s="6"/>
      <c r="E53" s="9"/>
      <c r="F53" s="7"/>
      <c r="G53" s="7"/>
      <c r="H53" s="7"/>
      <c r="I53" s="9"/>
      <c r="J53" s="7"/>
      <c r="K53" s="7"/>
    </row>
    <row r="54" spans="1:11" s="10" customFormat="1" ht="89.7" customHeight="1" x14ac:dyDescent="0.25">
      <c r="A54" s="58" t="s">
        <v>864</v>
      </c>
      <c r="B54" s="11" t="s">
        <v>70</v>
      </c>
      <c r="C54" s="30">
        <v>3830477.9</v>
      </c>
      <c r="D54" s="6"/>
      <c r="E54" s="9"/>
      <c r="F54" s="7"/>
      <c r="G54" s="7"/>
      <c r="H54" s="7"/>
      <c r="I54" s="9"/>
      <c r="J54" s="7"/>
      <c r="K54" s="7"/>
    </row>
    <row r="55" spans="1:11" s="10" customFormat="1" ht="76.599999999999994" customHeight="1" x14ac:dyDescent="0.25">
      <c r="A55" s="57" t="s">
        <v>866</v>
      </c>
      <c r="B55" s="11" t="s">
        <v>71</v>
      </c>
      <c r="C55" s="30">
        <f>C56</f>
        <v>38104097.859999999</v>
      </c>
      <c r="D55" s="6"/>
      <c r="E55" s="9"/>
      <c r="F55" s="7"/>
      <c r="G55" s="7"/>
      <c r="H55" s="7"/>
      <c r="I55" s="9"/>
      <c r="J55" s="7"/>
      <c r="K55" s="7"/>
    </row>
    <row r="56" spans="1:11" s="10" customFormat="1" ht="87.05" customHeight="1" x14ac:dyDescent="0.25">
      <c r="A56" s="58" t="s">
        <v>867</v>
      </c>
      <c r="B56" s="11" t="s">
        <v>72</v>
      </c>
      <c r="C56" s="30">
        <v>38104097.859999999</v>
      </c>
      <c r="D56" s="6"/>
      <c r="E56" s="9"/>
      <c r="F56" s="7"/>
      <c r="G56" s="7"/>
      <c r="H56" s="7"/>
      <c r="I56" s="9"/>
      <c r="J56" s="7"/>
      <c r="K56" s="7"/>
    </row>
    <row r="57" spans="1:11" s="10" customFormat="1" ht="185.9" customHeight="1" x14ac:dyDescent="0.25">
      <c r="A57" s="58" t="s">
        <v>868</v>
      </c>
      <c r="B57" s="11" t="s">
        <v>822</v>
      </c>
      <c r="C57" s="30">
        <f>C58</f>
        <v>588597.44999999995</v>
      </c>
      <c r="D57" s="6"/>
      <c r="E57" s="9"/>
      <c r="F57" s="7"/>
      <c r="G57" s="7"/>
      <c r="H57" s="7"/>
      <c r="I57" s="9"/>
      <c r="J57" s="7"/>
      <c r="K57" s="7"/>
    </row>
    <row r="58" spans="1:11" s="10" customFormat="1" ht="202.95" customHeight="1" x14ac:dyDescent="0.25">
      <c r="A58" s="58" t="s">
        <v>869</v>
      </c>
      <c r="B58" s="11" t="s">
        <v>823</v>
      </c>
      <c r="C58" s="30">
        <v>588597.44999999995</v>
      </c>
      <c r="D58" s="6"/>
      <c r="E58" s="9"/>
      <c r="F58" s="7"/>
      <c r="G58" s="7"/>
      <c r="H58" s="7"/>
      <c r="I58" s="9"/>
      <c r="J58" s="7"/>
      <c r="K58" s="7"/>
    </row>
    <row r="59" spans="1:11" s="10" customFormat="1" ht="54.35" customHeight="1" x14ac:dyDescent="0.25">
      <c r="A59" s="58" t="s">
        <v>919</v>
      </c>
      <c r="B59" s="11" t="s">
        <v>920</v>
      </c>
      <c r="C59" s="30"/>
      <c r="D59" s="6"/>
      <c r="E59" s="9"/>
      <c r="F59" s="7"/>
      <c r="G59" s="7"/>
      <c r="H59" s="7"/>
      <c r="I59" s="9"/>
      <c r="J59" s="7"/>
      <c r="K59" s="7"/>
    </row>
    <row r="60" spans="1:11" s="10" customFormat="1" ht="41.25" customHeight="1" x14ac:dyDescent="0.25">
      <c r="A60" s="58" t="s">
        <v>870</v>
      </c>
      <c r="B60" s="11" t="s">
        <v>824</v>
      </c>
      <c r="C60" s="30">
        <f>C61+C62</f>
        <v>195788142.63</v>
      </c>
      <c r="D60" s="6"/>
      <c r="E60" s="9"/>
      <c r="F60" s="7"/>
      <c r="G60" s="7"/>
      <c r="H60" s="7"/>
      <c r="I60" s="9"/>
      <c r="J60" s="7"/>
      <c r="K60" s="7"/>
    </row>
    <row r="61" spans="1:11" s="10" customFormat="1" ht="63.5" customHeight="1" x14ac:dyDescent="0.25">
      <c r="A61" s="58" t="s">
        <v>871</v>
      </c>
      <c r="B61" s="11" t="s">
        <v>825</v>
      </c>
      <c r="C61" s="30">
        <v>195787224.75999999</v>
      </c>
      <c r="D61" s="6"/>
      <c r="E61" s="9"/>
      <c r="F61" s="7"/>
      <c r="G61" s="7"/>
      <c r="H61" s="7"/>
      <c r="I61" s="9"/>
      <c r="J61" s="7"/>
      <c r="K61" s="7"/>
    </row>
    <row r="62" spans="1:11" s="10" customFormat="1" ht="56.3" customHeight="1" x14ac:dyDescent="0.25">
      <c r="A62" s="58" t="s">
        <v>872</v>
      </c>
      <c r="B62" s="11" t="s">
        <v>826</v>
      </c>
      <c r="C62" s="30">
        <v>917.87</v>
      </c>
      <c r="D62" s="6"/>
      <c r="E62" s="9"/>
      <c r="F62" s="7"/>
      <c r="G62" s="7"/>
      <c r="H62" s="7"/>
      <c r="I62" s="9"/>
      <c r="J62" s="7"/>
      <c r="K62" s="7"/>
    </row>
    <row r="63" spans="1:11" s="10" customFormat="1" ht="43.85" customHeight="1" x14ac:dyDescent="0.25">
      <c r="A63" s="58" t="s">
        <v>873</v>
      </c>
      <c r="B63" s="11" t="s">
        <v>827</v>
      </c>
      <c r="C63" s="30">
        <f>C64</f>
        <v>140429.38</v>
      </c>
      <c r="D63" s="6"/>
      <c r="E63" s="9"/>
      <c r="F63" s="7"/>
      <c r="G63" s="7"/>
      <c r="H63" s="7"/>
      <c r="I63" s="9"/>
      <c r="J63" s="7"/>
      <c r="K63" s="7"/>
    </row>
    <row r="64" spans="1:11" s="10" customFormat="1" ht="65.45" customHeight="1" x14ac:dyDescent="0.25">
      <c r="A64" s="58" t="s">
        <v>874</v>
      </c>
      <c r="B64" s="11" t="s">
        <v>828</v>
      </c>
      <c r="C64" s="30">
        <v>140429.38</v>
      </c>
      <c r="D64" s="6"/>
      <c r="E64" s="9"/>
      <c r="F64" s="7"/>
      <c r="G64" s="7"/>
      <c r="H64" s="7"/>
      <c r="I64" s="9"/>
      <c r="J64" s="7"/>
      <c r="K64" s="7"/>
    </row>
    <row r="65" spans="1:11" s="10" customFormat="1" ht="33.049999999999997" customHeight="1" x14ac:dyDescent="0.25">
      <c r="A65" s="50" t="s">
        <v>73</v>
      </c>
      <c r="B65" s="11" t="s">
        <v>74</v>
      </c>
      <c r="C65" s="30">
        <f>C66+C75</f>
        <v>5033830.6500000004</v>
      </c>
      <c r="D65" s="14"/>
      <c r="E65" s="13"/>
      <c r="F65" s="7"/>
      <c r="G65" s="7"/>
      <c r="H65" s="8"/>
      <c r="I65" s="9"/>
      <c r="J65" s="7"/>
      <c r="K65" s="7"/>
    </row>
    <row r="66" spans="1:11" s="10" customFormat="1" ht="26.85" customHeight="1" x14ac:dyDescent="0.25">
      <c r="A66" s="50" t="s">
        <v>75</v>
      </c>
      <c r="B66" s="29" t="s">
        <v>76</v>
      </c>
      <c r="C66" s="30">
        <f t="shared" ref="C66" si="7">C67+C69+C71+C73</f>
        <v>3938340.65</v>
      </c>
      <c r="D66" s="14"/>
      <c r="E66" s="13"/>
      <c r="F66" s="7"/>
      <c r="G66" s="7"/>
      <c r="H66" s="12"/>
      <c r="I66" s="9"/>
      <c r="J66" s="7"/>
      <c r="K66" s="7"/>
    </row>
    <row r="67" spans="1:11" s="10" customFormat="1" ht="52.4" customHeight="1" x14ac:dyDescent="0.25">
      <c r="A67" s="50" t="s">
        <v>77</v>
      </c>
      <c r="B67" s="11" t="s">
        <v>78</v>
      </c>
      <c r="C67" s="30">
        <f t="shared" ref="C67" si="8">C68</f>
        <v>1997834.93</v>
      </c>
      <c r="D67" s="14"/>
      <c r="E67" s="13"/>
      <c r="F67" s="7"/>
      <c r="G67" s="7"/>
      <c r="H67" s="7"/>
      <c r="I67" s="9"/>
      <c r="J67" s="7"/>
      <c r="K67" s="7"/>
    </row>
    <row r="68" spans="1:11" s="10" customFormat="1" ht="78.55" customHeight="1" x14ac:dyDescent="0.25">
      <c r="A68" s="55" t="s">
        <v>79</v>
      </c>
      <c r="B68" s="11" t="s">
        <v>80</v>
      </c>
      <c r="C68" s="30">
        <v>1997834.93</v>
      </c>
      <c r="D68" s="14"/>
      <c r="E68" s="13"/>
      <c r="F68" s="7"/>
      <c r="G68" s="7"/>
      <c r="H68" s="7"/>
      <c r="I68" s="9"/>
      <c r="J68" s="7"/>
      <c r="K68" s="7"/>
    </row>
    <row r="69" spans="1:11" s="10" customFormat="1" ht="62.2" customHeight="1" x14ac:dyDescent="0.25">
      <c r="A69" s="55" t="s">
        <v>81</v>
      </c>
      <c r="B69" s="11" t="s">
        <v>758</v>
      </c>
      <c r="C69" s="30">
        <f t="shared" ref="C69" si="9">C70</f>
        <v>11690.11</v>
      </c>
      <c r="D69" s="8"/>
      <c r="E69" s="9"/>
      <c r="F69" s="7"/>
      <c r="G69" s="7"/>
      <c r="H69" s="7"/>
      <c r="I69" s="9"/>
      <c r="J69" s="7"/>
      <c r="K69" s="7"/>
    </row>
    <row r="70" spans="1:11" s="10" customFormat="1" ht="87.75" customHeight="1" x14ac:dyDescent="0.25">
      <c r="A70" s="55" t="s">
        <v>82</v>
      </c>
      <c r="B70" s="11" t="s">
        <v>83</v>
      </c>
      <c r="C70" s="30">
        <v>11690.11</v>
      </c>
      <c r="D70" s="8"/>
      <c r="E70" s="9"/>
      <c r="F70" s="7"/>
      <c r="G70" s="7"/>
      <c r="H70" s="7"/>
      <c r="I70" s="9"/>
      <c r="J70" s="7"/>
      <c r="K70" s="7"/>
    </row>
    <row r="71" spans="1:11" s="10" customFormat="1" ht="51.05" customHeight="1" x14ac:dyDescent="0.25">
      <c r="A71" s="50" t="s">
        <v>84</v>
      </c>
      <c r="B71" s="11" t="s">
        <v>85</v>
      </c>
      <c r="C71" s="30">
        <f t="shared" ref="C71" si="10">C72</f>
        <v>2128572.31</v>
      </c>
      <c r="D71" s="8"/>
      <c r="E71" s="9"/>
      <c r="F71" s="7"/>
      <c r="G71" s="7"/>
      <c r="H71" s="7"/>
      <c r="I71" s="9"/>
      <c r="J71" s="7"/>
      <c r="K71" s="7"/>
    </row>
    <row r="72" spans="1:11" s="10" customFormat="1" ht="76.599999999999994" customHeight="1" x14ac:dyDescent="0.25">
      <c r="A72" s="55" t="s">
        <v>86</v>
      </c>
      <c r="B72" s="11" t="s">
        <v>87</v>
      </c>
      <c r="C72" s="30">
        <v>2128572.31</v>
      </c>
      <c r="D72" s="8"/>
      <c r="E72" s="9"/>
      <c r="F72" s="7"/>
      <c r="G72" s="7"/>
      <c r="H72" s="7"/>
      <c r="I72" s="9"/>
      <c r="J72" s="7"/>
      <c r="K72" s="7"/>
    </row>
    <row r="73" spans="1:11" s="10" customFormat="1" ht="52.4" customHeight="1" x14ac:dyDescent="0.25">
      <c r="A73" s="50" t="s">
        <v>88</v>
      </c>
      <c r="B73" s="11" t="s">
        <v>89</v>
      </c>
      <c r="C73" s="30">
        <f t="shared" ref="C73" si="11">C74</f>
        <v>-199756.7</v>
      </c>
      <c r="D73" s="8"/>
      <c r="E73" s="9"/>
      <c r="F73" s="7"/>
      <c r="G73" s="7"/>
      <c r="H73" s="7"/>
      <c r="I73" s="9"/>
      <c r="J73" s="7"/>
      <c r="K73" s="7"/>
    </row>
    <row r="74" spans="1:11" s="10" customFormat="1" ht="74.650000000000006" customHeight="1" x14ac:dyDescent="0.25">
      <c r="A74" s="55" t="s">
        <v>90</v>
      </c>
      <c r="B74" s="11" t="s">
        <v>91</v>
      </c>
      <c r="C74" s="30">
        <v>-199756.7</v>
      </c>
      <c r="D74" s="8"/>
      <c r="E74" s="9"/>
      <c r="F74" s="7"/>
      <c r="G74" s="7"/>
      <c r="H74" s="7"/>
      <c r="I74" s="9"/>
      <c r="J74" s="7"/>
      <c r="K74" s="7"/>
    </row>
    <row r="75" spans="1:11" s="10" customFormat="1" ht="19" customHeight="1" x14ac:dyDescent="0.25">
      <c r="A75" s="55" t="s">
        <v>830</v>
      </c>
      <c r="B75" s="11" t="s">
        <v>831</v>
      </c>
      <c r="C75" s="30">
        <f>C76</f>
        <v>1095490</v>
      </c>
      <c r="D75" s="8"/>
      <c r="E75" s="9"/>
      <c r="F75" s="7"/>
      <c r="G75" s="7"/>
      <c r="H75" s="7"/>
      <c r="I75" s="9"/>
      <c r="J75" s="7"/>
      <c r="K75" s="7"/>
    </row>
    <row r="76" spans="1:11" s="10" customFormat="1" ht="30.15" customHeight="1" x14ac:dyDescent="0.25">
      <c r="A76" s="55" t="s">
        <v>875</v>
      </c>
      <c r="B76" s="11" t="s">
        <v>832</v>
      </c>
      <c r="C76" s="30">
        <v>1095490</v>
      </c>
      <c r="D76" s="8"/>
      <c r="E76" s="9"/>
      <c r="F76" s="7"/>
      <c r="G76" s="7"/>
      <c r="H76" s="7"/>
      <c r="I76" s="9"/>
      <c r="J76" s="7"/>
      <c r="K76" s="7"/>
    </row>
    <row r="77" spans="1:11" s="10" customFormat="1" ht="18" customHeight="1" x14ac:dyDescent="0.25">
      <c r="A77" s="55" t="s">
        <v>92</v>
      </c>
      <c r="B77" s="11" t="s">
        <v>93</v>
      </c>
      <c r="C77" s="30">
        <f>C93+C98+C101+C78</f>
        <v>39328381.109999999</v>
      </c>
      <c r="D77" s="6"/>
      <c r="E77" s="9"/>
      <c r="F77" s="7"/>
      <c r="G77" s="7"/>
      <c r="H77" s="7"/>
      <c r="I77" s="9"/>
      <c r="J77" s="7"/>
      <c r="K77" s="7"/>
    </row>
    <row r="78" spans="1:11" s="10" customFormat="1" ht="30.6" customHeight="1" x14ac:dyDescent="0.25">
      <c r="A78" s="55" t="s">
        <v>94</v>
      </c>
      <c r="B78" s="11" t="s">
        <v>95</v>
      </c>
      <c r="C78" s="30">
        <f>C79+C85+C91</f>
        <v>27896809.550000001</v>
      </c>
      <c r="D78" s="6"/>
      <c r="E78" s="9"/>
      <c r="F78" s="7"/>
      <c r="G78" s="7"/>
      <c r="H78" s="7"/>
      <c r="I78" s="9"/>
      <c r="J78" s="7"/>
      <c r="K78" s="7"/>
    </row>
    <row r="79" spans="1:11" s="10" customFormat="1" ht="30.8" customHeight="1" x14ac:dyDescent="0.25">
      <c r="A79" s="55" t="s">
        <v>96</v>
      </c>
      <c r="B79" s="11" t="s">
        <v>97</v>
      </c>
      <c r="C79" s="30">
        <f>C80+C83</f>
        <v>20576549.34</v>
      </c>
      <c r="D79" s="6"/>
      <c r="E79" s="9"/>
      <c r="F79" s="7"/>
      <c r="G79" s="7"/>
      <c r="H79" s="7"/>
      <c r="I79" s="9"/>
      <c r="J79" s="7"/>
      <c r="K79" s="7"/>
    </row>
    <row r="80" spans="1:11" s="10" customFormat="1" ht="33.049999999999997" customHeight="1" x14ac:dyDescent="0.25">
      <c r="A80" s="55" t="s">
        <v>96</v>
      </c>
      <c r="B80" s="11" t="s">
        <v>98</v>
      </c>
      <c r="C80" s="30">
        <f>C81+C82</f>
        <v>20576549.34</v>
      </c>
      <c r="D80" s="6"/>
      <c r="E80" s="9"/>
      <c r="F80" s="7"/>
      <c r="G80" s="7"/>
      <c r="H80" s="7"/>
      <c r="I80" s="9"/>
      <c r="J80" s="7"/>
      <c r="K80" s="7"/>
    </row>
    <row r="81" spans="1:11" s="10" customFormat="1" ht="43.85" customHeight="1" x14ac:dyDescent="0.25">
      <c r="A81" s="55" t="s">
        <v>99</v>
      </c>
      <c r="B81" s="11" t="s">
        <v>100</v>
      </c>
      <c r="C81" s="30">
        <v>20575792.219999999</v>
      </c>
      <c r="D81" s="6"/>
      <c r="E81" s="9"/>
      <c r="F81" s="7"/>
      <c r="G81" s="7"/>
      <c r="H81" s="7"/>
      <c r="I81" s="9"/>
      <c r="J81" s="7"/>
      <c r="K81" s="7"/>
    </row>
    <row r="82" spans="1:11" s="10" customFormat="1" ht="43.85" customHeight="1" x14ac:dyDescent="0.25">
      <c r="A82" s="55" t="s">
        <v>101</v>
      </c>
      <c r="B82" s="11" t="s">
        <v>102</v>
      </c>
      <c r="C82" s="30">
        <v>757.12</v>
      </c>
      <c r="D82" s="6"/>
      <c r="E82" s="9"/>
      <c r="F82" s="7"/>
      <c r="G82" s="7"/>
      <c r="H82" s="7"/>
      <c r="I82" s="9"/>
      <c r="J82" s="7"/>
      <c r="K82" s="7"/>
    </row>
    <row r="83" spans="1:11" s="10" customFormat="1" ht="48.6" hidden="1" customHeight="1" x14ac:dyDescent="0.25">
      <c r="A83" s="34" t="s">
        <v>103</v>
      </c>
      <c r="B83" s="11" t="s">
        <v>104</v>
      </c>
      <c r="C83" s="32">
        <f>C84</f>
        <v>0</v>
      </c>
      <c r="D83" s="6"/>
      <c r="E83" s="9"/>
      <c r="F83" s="7"/>
      <c r="G83" s="7"/>
      <c r="H83" s="7"/>
      <c r="I83" s="9"/>
      <c r="J83" s="7"/>
      <c r="K83" s="7"/>
    </row>
    <row r="84" spans="1:11" s="10" customFormat="1" ht="72.650000000000006" hidden="1" customHeight="1" x14ac:dyDescent="0.25">
      <c r="A84" s="34" t="s">
        <v>105</v>
      </c>
      <c r="B84" s="11" t="s">
        <v>106</v>
      </c>
      <c r="C84" s="32">
        <v>0</v>
      </c>
      <c r="D84" s="6"/>
      <c r="E84" s="9"/>
      <c r="F84" s="7"/>
      <c r="G84" s="7"/>
      <c r="H84" s="7"/>
      <c r="I84" s="9"/>
      <c r="J84" s="7"/>
      <c r="K84" s="7"/>
    </row>
    <row r="85" spans="1:11" s="10" customFormat="1" ht="31.45" customHeight="1" x14ac:dyDescent="0.25">
      <c r="A85" s="55" t="s">
        <v>107</v>
      </c>
      <c r="B85" s="11" t="s">
        <v>108</v>
      </c>
      <c r="C85" s="30">
        <f t="shared" ref="C85" si="12">C86+C89</f>
        <v>7320260.21</v>
      </c>
      <c r="D85" s="6"/>
      <c r="E85" s="9"/>
      <c r="F85" s="7"/>
      <c r="G85" s="7"/>
      <c r="H85" s="7"/>
      <c r="I85" s="9"/>
      <c r="J85" s="7"/>
      <c r="K85" s="7"/>
    </row>
    <row r="86" spans="1:11" s="10" customFormat="1" ht="42.55" customHeight="1" x14ac:dyDescent="0.25">
      <c r="A86" s="55" t="s">
        <v>109</v>
      </c>
      <c r="B86" s="11" t="s">
        <v>110</v>
      </c>
      <c r="C86" s="30">
        <f>C87+C88</f>
        <v>7320260.21</v>
      </c>
      <c r="D86" s="6"/>
      <c r="E86" s="9"/>
      <c r="F86" s="7"/>
      <c r="G86" s="7"/>
      <c r="H86" s="7"/>
      <c r="I86" s="9"/>
      <c r="J86" s="7"/>
      <c r="K86" s="7"/>
    </row>
    <row r="87" spans="1:11" s="10" customFormat="1" ht="64.8" customHeight="1" x14ac:dyDescent="0.25">
      <c r="A87" s="55" t="s">
        <v>876</v>
      </c>
      <c r="B87" s="11" t="s">
        <v>111</v>
      </c>
      <c r="C87" s="30">
        <v>7318847.79</v>
      </c>
      <c r="D87" s="6"/>
      <c r="E87" s="9"/>
      <c r="F87" s="7"/>
      <c r="G87" s="7"/>
      <c r="H87" s="7"/>
      <c r="I87" s="9"/>
      <c r="J87" s="7"/>
      <c r="K87" s="7"/>
    </row>
    <row r="88" spans="1:11" s="10" customFormat="1" ht="67.45" customHeight="1" x14ac:dyDescent="0.25">
      <c r="A88" s="55" t="s">
        <v>877</v>
      </c>
      <c r="B88" s="11" t="s">
        <v>112</v>
      </c>
      <c r="C88" s="30">
        <v>1412.42</v>
      </c>
      <c r="D88" s="6"/>
      <c r="E88" s="9"/>
      <c r="F88" s="7"/>
      <c r="G88" s="7"/>
      <c r="H88" s="7"/>
      <c r="I88" s="9"/>
      <c r="J88" s="7"/>
      <c r="K88" s="7"/>
    </row>
    <row r="89" spans="1:11" s="10" customFormat="1" ht="60.55" hidden="1" customHeight="1" x14ac:dyDescent="0.25">
      <c r="A89" s="34" t="s">
        <v>113</v>
      </c>
      <c r="B89" s="35" t="s">
        <v>114</v>
      </c>
      <c r="C89" s="32">
        <v>0</v>
      </c>
      <c r="D89" s="6"/>
      <c r="E89" s="9"/>
      <c r="F89" s="7"/>
      <c r="G89" s="7"/>
      <c r="H89" s="7"/>
      <c r="I89" s="9"/>
      <c r="J89" s="7"/>
      <c r="K89" s="7"/>
    </row>
    <row r="90" spans="1:11" s="10" customFormat="1" ht="72.650000000000006" hidden="1" customHeight="1" x14ac:dyDescent="0.25">
      <c r="A90" s="34" t="s">
        <v>115</v>
      </c>
      <c r="B90" s="35" t="s">
        <v>116</v>
      </c>
      <c r="C90" s="32">
        <v>0</v>
      </c>
      <c r="D90" s="6"/>
      <c r="E90" s="9"/>
      <c r="F90" s="7"/>
      <c r="G90" s="7"/>
      <c r="H90" s="7"/>
      <c r="I90" s="9"/>
      <c r="J90" s="7"/>
      <c r="K90" s="7"/>
    </row>
    <row r="91" spans="1:11" s="10" customFormat="1" ht="48.45" hidden="1" customHeight="1" x14ac:dyDescent="0.25">
      <c r="A91" s="34" t="s">
        <v>117</v>
      </c>
      <c r="B91" s="11" t="s">
        <v>118</v>
      </c>
      <c r="C91" s="30">
        <f>C92</f>
        <v>0</v>
      </c>
      <c r="D91" s="6"/>
      <c r="E91" s="9"/>
      <c r="F91" s="7"/>
      <c r="G91" s="7"/>
      <c r="H91" s="7"/>
      <c r="I91" s="9"/>
      <c r="J91" s="7"/>
      <c r="K91" s="7"/>
    </row>
    <row r="92" spans="1:11" s="10" customFormat="1" ht="80.7" hidden="1" customHeight="1" x14ac:dyDescent="0.25">
      <c r="A92" s="34" t="s">
        <v>119</v>
      </c>
      <c r="B92" s="11" t="s">
        <v>120</v>
      </c>
      <c r="C92" s="30">
        <v>0</v>
      </c>
      <c r="D92" s="6"/>
      <c r="E92" s="9"/>
      <c r="F92" s="7"/>
      <c r="G92" s="7"/>
      <c r="H92" s="7"/>
      <c r="I92" s="9"/>
      <c r="J92" s="7"/>
      <c r="K92" s="7"/>
    </row>
    <row r="93" spans="1:11" s="10" customFormat="1" ht="22.95" customHeight="1" x14ac:dyDescent="0.25">
      <c r="A93" s="55" t="s">
        <v>121</v>
      </c>
      <c r="B93" s="11" t="s">
        <v>122</v>
      </c>
      <c r="C93" s="30">
        <f t="shared" ref="C93" si="13">C94+C97</f>
        <v>23020.7</v>
      </c>
      <c r="D93" s="8"/>
      <c r="E93" s="9"/>
      <c r="F93" s="7"/>
      <c r="G93" s="7"/>
      <c r="H93" s="7"/>
      <c r="I93" s="9"/>
      <c r="J93" s="7"/>
      <c r="K93" s="7"/>
    </row>
    <row r="94" spans="1:11" s="10" customFormat="1" ht="24.25" customHeight="1" x14ac:dyDescent="0.25">
      <c r="A94" s="50" t="s">
        <v>121</v>
      </c>
      <c r="B94" s="11" t="s">
        <v>123</v>
      </c>
      <c r="C94" s="30">
        <f>C95+C96</f>
        <v>23020.7</v>
      </c>
      <c r="D94" s="8"/>
      <c r="E94" s="9"/>
      <c r="F94" s="7"/>
      <c r="G94" s="7"/>
      <c r="H94" s="7"/>
      <c r="I94" s="9"/>
      <c r="J94" s="7"/>
      <c r="K94" s="7"/>
    </row>
    <row r="95" spans="1:11" s="10" customFormat="1" ht="41.25" customHeight="1" x14ac:dyDescent="0.25">
      <c r="A95" s="50" t="s">
        <v>124</v>
      </c>
      <c r="B95" s="11" t="s">
        <v>125</v>
      </c>
      <c r="C95" s="30">
        <v>23020.7</v>
      </c>
      <c r="D95" s="8"/>
      <c r="E95" s="9"/>
      <c r="F95" s="7"/>
      <c r="G95" s="7"/>
      <c r="H95" s="7"/>
      <c r="I95" s="9"/>
      <c r="J95" s="7"/>
      <c r="K95" s="7"/>
    </row>
    <row r="96" spans="1:11" s="10" customFormat="1" ht="54" hidden="1" customHeight="1" x14ac:dyDescent="0.25">
      <c r="A96" s="31" t="s">
        <v>126</v>
      </c>
      <c r="B96" s="11" t="s">
        <v>127</v>
      </c>
      <c r="C96" s="32">
        <v>0</v>
      </c>
      <c r="D96" s="8"/>
      <c r="E96" s="9"/>
      <c r="F96" s="7"/>
      <c r="G96" s="7"/>
      <c r="H96" s="7"/>
      <c r="I96" s="9"/>
      <c r="J96" s="7"/>
      <c r="K96" s="7"/>
    </row>
    <row r="97" spans="1:11" s="10" customFormat="1" ht="44.2" hidden="1" customHeight="1" x14ac:dyDescent="0.25">
      <c r="A97" s="31" t="s">
        <v>128</v>
      </c>
      <c r="B97" s="11" t="s">
        <v>129</v>
      </c>
      <c r="C97" s="32">
        <f>C100</f>
        <v>0</v>
      </c>
      <c r="D97" s="8"/>
      <c r="E97" s="9"/>
      <c r="F97" s="7"/>
      <c r="G97" s="7"/>
      <c r="H97" s="7"/>
      <c r="I97" s="9"/>
      <c r="J97" s="7"/>
      <c r="K97" s="7"/>
    </row>
    <row r="98" spans="1:11" s="10" customFormat="1" ht="18.649999999999999" hidden="1" customHeight="1" x14ac:dyDescent="0.25">
      <c r="A98" s="31" t="s">
        <v>130</v>
      </c>
      <c r="B98" s="35" t="s">
        <v>129</v>
      </c>
      <c r="C98" s="32">
        <f t="shared" ref="C98" si="14">C99</f>
        <v>0</v>
      </c>
      <c r="D98" s="8"/>
      <c r="E98" s="9"/>
      <c r="F98" s="7"/>
      <c r="G98" s="7"/>
      <c r="H98" s="7"/>
      <c r="I98" s="9"/>
      <c r="J98" s="7"/>
      <c r="K98" s="7"/>
    </row>
    <row r="99" spans="1:11" s="10" customFormat="1" ht="20.45" hidden="1" customHeight="1" x14ac:dyDescent="0.25">
      <c r="A99" s="31" t="s">
        <v>130</v>
      </c>
      <c r="B99" s="35" t="s">
        <v>129</v>
      </c>
      <c r="C99" s="32">
        <v>0</v>
      </c>
      <c r="D99" s="8"/>
      <c r="E99" s="9"/>
      <c r="F99" s="7"/>
      <c r="G99" s="7"/>
      <c r="H99" s="7"/>
      <c r="I99" s="9"/>
      <c r="J99" s="7"/>
      <c r="K99" s="7"/>
    </row>
    <row r="100" spans="1:11" s="10" customFormat="1" ht="58.95" hidden="1" customHeight="1" x14ac:dyDescent="0.25">
      <c r="A100" s="31" t="s">
        <v>131</v>
      </c>
      <c r="B100" s="11" t="s">
        <v>132</v>
      </c>
      <c r="C100" s="32">
        <v>0</v>
      </c>
      <c r="D100" s="8"/>
      <c r="E100" s="9"/>
      <c r="F100" s="7"/>
      <c r="G100" s="7"/>
      <c r="H100" s="7"/>
      <c r="I100" s="9"/>
      <c r="J100" s="7"/>
      <c r="K100" s="7"/>
    </row>
    <row r="101" spans="1:11" s="10" customFormat="1" ht="18.350000000000001" customHeight="1" x14ac:dyDescent="0.25">
      <c r="A101" s="50" t="s">
        <v>133</v>
      </c>
      <c r="B101" s="11" t="s">
        <v>134</v>
      </c>
      <c r="C101" s="30">
        <f t="shared" ref="C101" si="15">C102</f>
        <v>11408550.859999999</v>
      </c>
      <c r="D101" s="8"/>
      <c r="E101" s="9"/>
      <c r="F101" s="7"/>
      <c r="G101" s="7"/>
      <c r="H101" s="7"/>
      <c r="I101" s="9"/>
      <c r="J101" s="7"/>
      <c r="K101" s="7"/>
    </row>
    <row r="102" spans="1:11" s="10" customFormat="1" ht="33.4" customHeight="1" x14ac:dyDescent="0.25">
      <c r="A102" s="50" t="s">
        <v>135</v>
      </c>
      <c r="B102" s="11" t="s">
        <v>136</v>
      </c>
      <c r="C102" s="30">
        <f>C103</f>
        <v>11408550.859999999</v>
      </c>
      <c r="D102" s="8"/>
      <c r="E102" s="9"/>
      <c r="F102" s="7"/>
      <c r="G102" s="7"/>
      <c r="H102" s="7"/>
      <c r="I102" s="9"/>
      <c r="J102" s="7"/>
      <c r="K102" s="7"/>
    </row>
    <row r="103" spans="1:11" s="10" customFormat="1" ht="51.75" customHeight="1" x14ac:dyDescent="0.25">
      <c r="A103" s="50" t="s">
        <v>878</v>
      </c>
      <c r="B103" s="11" t="s">
        <v>137</v>
      </c>
      <c r="C103" s="30">
        <v>11408550.859999999</v>
      </c>
      <c r="D103" s="8"/>
      <c r="E103" s="9"/>
      <c r="F103" s="7"/>
      <c r="G103" s="7"/>
      <c r="H103" s="7"/>
      <c r="I103" s="9"/>
      <c r="J103" s="7"/>
      <c r="K103" s="7"/>
    </row>
    <row r="104" spans="1:11" s="10" customFormat="1" ht="20.149999999999999" customHeight="1" x14ac:dyDescent="0.25">
      <c r="A104" s="50" t="s">
        <v>138</v>
      </c>
      <c r="B104" s="11" t="s">
        <v>139</v>
      </c>
      <c r="C104" s="30">
        <f>C105+C111+C108</f>
        <v>73861470.590000004</v>
      </c>
      <c r="D104" s="8"/>
      <c r="E104" s="9"/>
      <c r="F104" s="7"/>
      <c r="G104" s="7"/>
      <c r="H104" s="7"/>
      <c r="I104" s="9"/>
      <c r="J104" s="7"/>
      <c r="K104" s="7"/>
    </row>
    <row r="105" spans="1:11" s="10" customFormat="1" ht="19.649999999999999" customHeight="1" x14ac:dyDescent="0.25">
      <c r="A105" s="50" t="s">
        <v>140</v>
      </c>
      <c r="B105" s="11" t="s">
        <v>141</v>
      </c>
      <c r="C105" s="30">
        <f t="shared" ref="C105" si="16">C106</f>
        <v>29870024.239999998</v>
      </c>
      <c r="D105" s="8"/>
      <c r="E105" s="9"/>
      <c r="F105" s="7"/>
      <c r="G105" s="12"/>
      <c r="H105" s="7"/>
      <c r="I105" s="9"/>
      <c r="J105" s="7"/>
      <c r="K105" s="7"/>
    </row>
    <row r="106" spans="1:11" s="10" customFormat="1" ht="30.8" customHeight="1" x14ac:dyDescent="0.25">
      <c r="A106" s="50" t="s">
        <v>142</v>
      </c>
      <c r="B106" s="11" t="s">
        <v>143</v>
      </c>
      <c r="C106" s="30">
        <f>C107</f>
        <v>29870024.239999998</v>
      </c>
      <c r="D106" s="6"/>
      <c r="E106" s="9"/>
      <c r="F106" s="7"/>
      <c r="G106" s="12"/>
      <c r="H106" s="7"/>
      <c r="I106" s="9"/>
      <c r="J106" s="7"/>
      <c r="K106" s="7"/>
    </row>
    <row r="107" spans="1:11" s="10" customFormat="1" ht="53.7" customHeight="1" x14ac:dyDescent="0.25">
      <c r="A107" s="50" t="s">
        <v>144</v>
      </c>
      <c r="B107" s="11" t="s">
        <v>145</v>
      </c>
      <c r="C107" s="30">
        <v>29870024.239999998</v>
      </c>
      <c r="D107" s="6"/>
      <c r="E107" s="9"/>
      <c r="F107" s="7"/>
      <c r="G107" s="12"/>
      <c r="H107" s="7"/>
      <c r="I107" s="9"/>
      <c r="J107" s="7"/>
      <c r="K107" s="7"/>
    </row>
    <row r="108" spans="1:11" s="10" customFormat="1" ht="19.149999999999999" customHeight="1" x14ac:dyDescent="0.25">
      <c r="A108" s="50" t="s">
        <v>146</v>
      </c>
      <c r="B108" s="11" t="s">
        <v>734</v>
      </c>
      <c r="C108" s="30">
        <f>C109</f>
        <v>31127497.219999999</v>
      </c>
      <c r="D108" s="6"/>
      <c r="E108" s="9"/>
      <c r="F108" s="7"/>
      <c r="G108" s="12"/>
      <c r="H108" s="7"/>
      <c r="I108" s="9"/>
      <c r="J108" s="7"/>
      <c r="K108" s="7"/>
    </row>
    <row r="109" spans="1:11" s="10" customFormat="1" ht="22.6" customHeight="1" x14ac:dyDescent="0.25">
      <c r="A109" s="50" t="s">
        <v>147</v>
      </c>
      <c r="B109" s="11" t="s">
        <v>148</v>
      </c>
      <c r="C109" s="30">
        <f>C110</f>
        <v>31127497.219999999</v>
      </c>
      <c r="D109" s="6"/>
      <c r="E109" s="9"/>
      <c r="F109" s="7"/>
      <c r="G109" s="12"/>
      <c r="H109" s="7"/>
      <c r="I109" s="9"/>
      <c r="J109" s="7"/>
      <c r="K109" s="7"/>
    </row>
    <row r="110" spans="1:11" s="10" customFormat="1" ht="30.8" customHeight="1" x14ac:dyDescent="0.25">
      <c r="A110" s="50" t="s">
        <v>879</v>
      </c>
      <c r="B110" s="11" t="s">
        <v>149</v>
      </c>
      <c r="C110" s="30">
        <v>31127497.219999999</v>
      </c>
      <c r="D110" s="6"/>
      <c r="E110" s="9"/>
      <c r="F110" s="7"/>
      <c r="G110" s="12"/>
      <c r="H110" s="7"/>
      <c r="I110" s="9"/>
      <c r="J110" s="7"/>
      <c r="K110" s="7"/>
    </row>
    <row r="111" spans="1:11" s="10" customFormat="1" x14ac:dyDescent="0.25">
      <c r="A111" s="50" t="s">
        <v>150</v>
      </c>
      <c r="B111" s="11" t="s">
        <v>735</v>
      </c>
      <c r="C111" s="30">
        <f t="shared" ref="C111" si="17">C112+C116</f>
        <v>12863949.129999999</v>
      </c>
      <c r="D111" s="6"/>
      <c r="E111" s="9"/>
      <c r="F111" s="7"/>
      <c r="G111" s="12"/>
      <c r="H111" s="7"/>
      <c r="I111" s="9"/>
      <c r="J111" s="7"/>
      <c r="K111" s="7"/>
    </row>
    <row r="112" spans="1:11" s="10" customFormat="1" ht="17.7" customHeight="1" x14ac:dyDescent="0.25">
      <c r="A112" s="51" t="s">
        <v>151</v>
      </c>
      <c r="B112" s="29" t="s">
        <v>152</v>
      </c>
      <c r="C112" s="30">
        <f t="shared" ref="C112" si="18">C113</f>
        <v>9546400.9499999993</v>
      </c>
      <c r="D112" s="6"/>
      <c r="E112" s="9"/>
      <c r="F112" s="7"/>
      <c r="G112" s="12"/>
      <c r="H112" s="7"/>
      <c r="I112" s="9"/>
      <c r="J112" s="7"/>
      <c r="K112" s="7"/>
    </row>
    <row r="113" spans="1:11" s="10" customFormat="1" ht="30.15" customHeight="1" x14ac:dyDescent="0.25">
      <c r="A113" s="50" t="s">
        <v>880</v>
      </c>
      <c r="B113" s="11" t="s">
        <v>153</v>
      </c>
      <c r="C113" s="30">
        <f>C114+C115</f>
        <v>9546400.9499999993</v>
      </c>
      <c r="D113" s="8"/>
      <c r="E113" s="9"/>
      <c r="F113" s="7"/>
      <c r="G113" s="12"/>
      <c r="H113" s="7"/>
      <c r="I113" s="9"/>
      <c r="J113" s="7"/>
      <c r="K113" s="7"/>
    </row>
    <row r="114" spans="1:11" s="10" customFormat="1" ht="52.4" customHeight="1" x14ac:dyDescent="0.25">
      <c r="A114" s="50" t="s">
        <v>154</v>
      </c>
      <c r="B114" s="11" t="s">
        <v>155</v>
      </c>
      <c r="C114" s="30">
        <v>9546400.9499999993</v>
      </c>
      <c r="D114" s="8"/>
      <c r="E114" s="9"/>
      <c r="F114" s="7"/>
      <c r="G114" s="12"/>
      <c r="H114" s="7"/>
      <c r="I114" s="9"/>
      <c r="J114" s="7"/>
      <c r="K114" s="7"/>
    </row>
    <row r="115" spans="1:11" s="10" customFormat="1" ht="3.95" hidden="1" customHeight="1" x14ac:dyDescent="0.25">
      <c r="A115" s="31" t="s">
        <v>156</v>
      </c>
      <c r="B115" s="11" t="s">
        <v>157</v>
      </c>
      <c r="C115" s="32">
        <v>0</v>
      </c>
      <c r="D115" s="8"/>
      <c r="E115" s="9"/>
      <c r="F115" s="7"/>
      <c r="G115" s="12"/>
      <c r="H115" s="7"/>
      <c r="I115" s="9"/>
      <c r="J115" s="7"/>
      <c r="K115" s="7"/>
    </row>
    <row r="116" spans="1:11" s="10" customFormat="1" ht="17.7" customHeight="1" x14ac:dyDescent="0.25">
      <c r="A116" s="51" t="s">
        <v>158</v>
      </c>
      <c r="B116" s="29" t="s">
        <v>159</v>
      </c>
      <c r="C116" s="30">
        <f t="shared" ref="C116" si="19">C117</f>
        <v>3317548.18</v>
      </c>
      <c r="D116" s="8"/>
      <c r="E116" s="9"/>
      <c r="F116" s="7"/>
      <c r="G116" s="12"/>
      <c r="H116" s="9"/>
      <c r="I116" s="9"/>
      <c r="J116" s="7"/>
      <c r="K116" s="7"/>
    </row>
    <row r="117" spans="1:11" s="10" customFormat="1" ht="26.85" customHeight="1" x14ac:dyDescent="0.25">
      <c r="A117" s="50" t="s">
        <v>160</v>
      </c>
      <c r="B117" s="11" t="s">
        <v>161</v>
      </c>
      <c r="C117" s="30">
        <f>C118</f>
        <v>3317548.18</v>
      </c>
      <c r="D117" s="8"/>
      <c r="E117" s="20"/>
      <c r="F117" s="7"/>
      <c r="G117" s="8"/>
      <c r="H117" s="9"/>
      <c r="I117" s="9"/>
      <c r="J117" s="7"/>
      <c r="K117" s="7"/>
    </row>
    <row r="118" spans="1:11" s="10" customFormat="1" ht="51.05" customHeight="1" x14ac:dyDescent="0.25">
      <c r="A118" s="50" t="s">
        <v>162</v>
      </c>
      <c r="B118" s="11" t="s">
        <v>163</v>
      </c>
      <c r="C118" s="30">
        <v>3317548.18</v>
      </c>
      <c r="D118" s="8"/>
      <c r="E118" s="20"/>
      <c r="F118" s="7"/>
      <c r="G118" s="8"/>
      <c r="H118" s="9"/>
      <c r="I118" s="9"/>
      <c r="J118" s="7"/>
      <c r="K118" s="7"/>
    </row>
    <row r="119" spans="1:11" s="10" customFormat="1" ht="19.5" customHeight="1" x14ac:dyDescent="0.25">
      <c r="A119" s="50" t="s">
        <v>34</v>
      </c>
      <c r="B119" s="11" t="s">
        <v>164</v>
      </c>
      <c r="C119" s="30">
        <f t="shared" ref="C119:C120" si="20">C120</f>
        <v>18786239.140000001</v>
      </c>
      <c r="D119" s="8"/>
      <c r="E119" s="20"/>
      <c r="F119" s="7"/>
      <c r="G119" s="8"/>
      <c r="H119" s="9"/>
      <c r="I119" s="9"/>
      <c r="J119" s="7"/>
      <c r="K119" s="7"/>
    </row>
    <row r="120" spans="1:11" s="10" customFormat="1" ht="26.2" customHeight="1" x14ac:dyDescent="0.25">
      <c r="A120" s="51" t="s">
        <v>165</v>
      </c>
      <c r="B120" s="29" t="s">
        <v>166</v>
      </c>
      <c r="C120" s="30">
        <f t="shared" si="20"/>
        <v>18786239.140000001</v>
      </c>
      <c r="D120" s="8"/>
      <c r="E120" s="20"/>
      <c r="F120" s="7"/>
      <c r="G120" s="8"/>
      <c r="H120" s="9"/>
      <c r="I120" s="9"/>
      <c r="J120" s="7"/>
      <c r="K120" s="7"/>
    </row>
    <row r="121" spans="1:11" s="10" customFormat="1" ht="40.6" customHeight="1" x14ac:dyDescent="0.25">
      <c r="A121" s="50" t="s">
        <v>167</v>
      </c>
      <c r="B121" s="11" t="s">
        <v>168</v>
      </c>
      <c r="C121" s="36">
        <f>C122+C123</f>
        <v>18786239.140000001</v>
      </c>
      <c r="D121" s="8"/>
      <c r="E121" s="20"/>
      <c r="F121" s="7"/>
      <c r="G121" s="8"/>
      <c r="H121" s="9"/>
      <c r="I121" s="9"/>
      <c r="J121" s="7"/>
      <c r="K121" s="7"/>
    </row>
    <row r="122" spans="1:11" s="10" customFormat="1" ht="39.950000000000003" customHeight="1" x14ac:dyDescent="0.25">
      <c r="A122" s="50" t="s">
        <v>169</v>
      </c>
      <c r="B122" s="11" t="s">
        <v>170</v>
      </c>
      <c r="C122" s="36">
        <v>17546509.420000002</v>
      </c>
      <c r="D122" s="8"/>
      <c r="E122" s="20"/>
      <c r="F122" s="7"/>
      <c r="G122" s="8"/>
      <c r="H122" s="9"/>
      <c r="I122" s="9"/>
      <c r="J122" s="7"/>
      <c r="K122" s="7"/>
    </row>
    <row r="123" spans="1:11" s="10" customFormat="1" ht="53.05" customHeight="1" x14ac:dyDescent="0.25">
      <c r="A123" s="55" t="s">
        <v>171</v>
      </c>
      <c r="B123" s="11" t="s">
        <v>172</v>
      </c>
      <c r="C123" s="36">
        <v>1239729.72</v>
      </c>
      <c r="D123" s="8"/>
      <c r="E123" s="20"/>
      <c r="F123" s="7"/>
      <c r="G123" s="8"/>
      <c r="H123" s="9"/>
      <c r="I123" s="9"/>
      <c r="J123" s="7"/>
      <c r="K123" s="7"/>
    </row>
    <row r="124" spans="1:11" s="10" customFormat="1" ht="31.6" hidden="1" customHeight="1" x14ac:dyDescent="0.25">
      <c r="A124" s="31" t="s">
        <v>173</v>
      </c>
      <c r="B124" s="11" t="s">
        <v>174</v>
      </c>
      <c r="C124" s="33">
        <f t="shared" ref="C124" si="21">C125+C130+C135+C127</f>
        <v>0</v>
      </c>
      <c r="D124" s="8"/>
      <c r="E124" s="20"/>
      <c r="F124" s="7"/>
      <c r="G124" s="8"/>
      <c r="H124" s="9"/>
      <c r="I124" s="9"/>
      <c r="J124" s="7"/>
      <c r="K124" s="7"/>
    </row>
    <row r="125" spans="1:11" s="10" customFormat="1" ht="33.049999999999997" hidden="1" customHeight="1" x14ac:dyDescent="0.25">
      <c r="A125" s="31" t="s">
        <v>175</v>
      </c>
      <c r="B125" s="35" t="s">
        <v>176</v>
      </c>
      <c r="C125" s="33">
        <f t="shared" ref="C125" si="22">C126</f>
        <v>0</v>
      </c>
      <c r="D125" s="8"/>
      <c r="E125" s="20"/>
      <c r="F125" s="7"/>
      <c r="G125" s="7"/>
      <c r="H125" s="9"/>
      <c r="I125" s="9"/>
      <c r="J125" s="7"/>
      <c r="K125" s="7"/>
    </row>
    <row r="126" spans="1:11" s="10" customFormat="1" ht="3.6" hidden="1" customHeight="1" x14ac:dyDescent="0.25">
      <c r="A126" s="31" t="s">
        <v>177</v>
      </c>
      <c r="B126" s="35" t="s">
        <v>178</v>
      </c>
      <c r="C126" s="33">
        <v>0</v>
      </c>
      <c r="D126" s="8"/>
      <c r="E126" s="20"/>
      <c r="F126" s="7"/>
      <c r="G126" s="7"/>
      <c r="H126" s="9"/>
      <c r="I126" s="9"/>
      <c r="J126" s="7"/>
      <c r="K126" s="7"/>
    </row>
    <row r="127" spans="1:11" s="10" customFormat="1" ht="36" hidden="1" customHeight="1" x14ac:dyDescent="0.25">
      <c r="A127" s="31" t="s">
        <v>175</v>
      </c>
      <c r="B127" s="11" t="s">
        <v>176</v>
      </c>
      <c r="C127" s="33">
        <f t="shared" ref="C127" si="23">C128</f>
        <v>0</v>
      </c>
      <c r="D127" s="8"/>
      <c r="E127" s="9"/>
      <c r="F127" s="7"/>
      <c r="G127" s="7"/>
      <c r="H127" s="7"/>
      <c r="I127" s="9"/>
      <c r="J127" s="7"/>
      <c r="K127" s="7"/>
    </row>
    <row r="128" spans="1:11" s="10" customFormat="1" ht="45.65" hidden="1" customHeight="1" x14ac:dyDescent="0.25">
      <c r="A128" s="37" t="s">
        <v>177</v>
      </c>
      <c r="B128" s="11" t="s">
        <v>178</v>
      </c>
      <c r="C128" s="33">
        <f>C129</f>
        <v>0</v>
      </c>
      <c r="D128" s="8"/>
      <c r="E128" s="20"/>
      <c r="F128" s="7"/>
      <c r="G128" s="8"/>
      <c r="H128" s="9"/>
      <c r="I128" s="9"/>
      <c r="J128" s="7"/>
      <c r="K128" s="7"/>
    </row>
    <row r="129" spans="1:11" s="10" customFormat="1" ht="73.150000000000006" hidden="1" customHeight="1" x14ac:dyDescent="0.25">
      <c r="A129" s="37" t="s">
        <v>179</v>
      </c>
      <c r="B129" s="11" t="s">
        <v>180</v>
      </c>
      <c r="C129" s="33">
        <v>0</v>
      </c>
      <c r="D129" s="8"/>
      <c r="E129" s="20"/>
      <c r="F129" s="7"/>
      <c r="G129" s="8"/>
      <c r="H129" s="9"/>
      <c r="I129" s="9"/>
      <c r="J129" s="7"/>
      <c r="K129" s="7"/>
    </row>
    <row r="130" spans="1:11" s="10" customFormat="1" ht="19.149999999999999" hidden="1" customHeight="1" x14ac:dyDescent="0.25">
      <c r="A130" s="37" t="s">
        <v>181</v>
      </c>
      <c r="B130" s="29" t="s">
        <v>182</v>
      </c>
      <c r="C130" s="33">
        <f t="shared" ref="C130:C131" si="24">C131</f>
        <v>0</v>
      </c>
      <c r="D130" s="8"/>
      <c r="E130" s="20"/>
      <c r="F130" s="7"/>
      <c r="G130" s="8"/>
      <c r="H130" s="9"/>
      <c r="I130" s="9"/>
      <c r="J130" s="7"/>
      <c r="K130" s="7"/>
    </row>
    <row r="131" spans="1:11" s="10" customFormat="1" ht="33.049999999999997" hidden="1" customHeight="1" x14ac:dyDescent="0.25">
      <c r="A131" s="31" t="s">
        <v>183</v>
      </c>
      <c r="B131" s="29" t="s">
        <v>184</v>
      </c>
      <c r="C131" s="33">
        <f t="shared" si="24"/>
        <v>0</v>
      </c>
      <c r="D131" s="8"/>
      <c r="E131" s="20"/>
      <c r="F131" s="7"/>
      <c r="G131" s="8"/>
      <c r="H131" s="9"/>
      <c r="I131" s="9"/>
      <c r="J131" s="7"/>
      <c r="K131" s="7"/>
    </row>
    <row r="132" spans="1:11" s="10" customFormat="1" ht="33.049999999999997" hidden="1" customHeight="1" x14ac:dyDescent="0.25">
      <c r="A132" s="31" t="s">
        <v>185</v>
      </c>
      <c r="B132" s="11" t="s">
        <v>186</v>
      </c>
      <c r="C132" s="33">
        <f>C133+C134</f>
        <v>0</v>
      </c>
      <c r="D132" s="8"/>
      <c r="E132" s="20"/>
      <c r="F132" s="7"/>
      <c r="G132" s="8"/>
      <c r="H132" s="9"/>
      <c r="I132" s="9"/>
      <c r="J132" s="7"/>
      <c r="K132" s="7"/>
    </row>
    <row r="133" spans="1:11" s="10" customFormat="1" ht="61.2" hidden="1" customHeight="1" x14ac:dyDescent="0.25">
      <c r="A133" s="31" t="s">
        <v>187</v>
      </c>
      <c r="B133" s="11" t="s">
        <v>188</v>
      </c>
      <c r="C133" s="33">
        <v>0</v>
      </c>
      <c r="D133" s="8"/>
      <c r="E133" s="20"/>
      <c r="F133" s="7"/>
      <c r="G133" s="8"/>
      <c r="H133" s="9"/>
      <c r="I133" s="9"/>
      <c r="J133" s="7"/>
      <c r="K133" s="7"/>
    </row>
    <row r="134" spans="1:11" s="10" customFormat="1" ht="60.55" hidden="1" customHeight="1" x14ac:dyDescent="0.25">
      <c r="A134" s="31" t="s">
        <v>189</v>
      </c>
      <c r="B134" s="11" t="s">
        <v>190</v>
      </c>
      <c r="C134" s="33">
        <v>0</v>
      </c>
      <c r="D134" s="8"/>
      <c r="E134" s="20"/>
      <c r="F134" s="7"/>
      <c r="G134" s="8"/>
      <c r="H134" s="9"/>
      <c r="I134" s="9"/>
      <c r="J134" s="7"/>
      <c r="K134" s="7"/>
    </row>
    <row r="135" spans="1:11" s="10" customFormat="1" ht="21.6" hidden="1" customHeight="1" x14ac:dyDescent="0.25">
      <c r="A135" s="37" t="s">
        <v>191</v>
      </c>
      <c r="B135" s="29" t="s">
        <v>192</v>
      </c>
      <c r="C135" s="33">
        <f t="shared" ref="C135" si="25">C137+C143+C140</f>
        <v>0</v>
      </c>
      <c r="D135" s="8"/>
      <c r="E135" s="20"/>
      <c r="F135" s="7"/>
      <c r="G135" s="7"/>
      <c r="H135" s="9"/>
      <c r="I135" s="9"/>
      <c r="J135" s="7"/>
      <c r="K135" s="7"/>
    </row>
    <row r="136" spans="1:11" s="10" customFormat="1" ht="18.649999999999999" hidden="1" customHeight="1" x14ac:dyDescent="0.25">
      <c r="A136" s="37" t="s">
        <v>193</v>
      </c>
      <c r="B136" s="38" t="s">
        <v>194</v>
      </c>
      <c r="C136" s="33">
        <f>C137</f>
        <v>0</v>
      </c>
      <c r="D136" s="8"/>
      <c r="E136" s="20"/>
      <c r="F136" s="7"/>
      <c r="G136" s="7"/>
      <c r="H136" s="9"/>
      <c r="I136" s="9"/>
      <c r="J136" s="7"/>
      <c r="K136" s="7"/>
    </row>
    <row r="137" spans="1:11" s="10" customFormat="1" ht="31.6" hidden="1" customHeight="1" x14ac:dyDescent="0.25">
      <c r="A137" s="31" t="s">
        <v>195</v>
      </c>
      <c r="B137" s="35" t="s">
        <v>196</v>
      </c>
      <c r="C137" s="33">
        <v>0</v>
      </c>
      <c r="D137" s="8"/>
      <c r="E137" s="20"/>
      <c r="F137" s="7"/>
      <c r="G137" s="7"/>
      <c r="H137" s="9"/>
      <c r="I137" s="9"/>
      <c r="J137" s="7"/>
      <c r="K137" s="7"/>
    </row>
    <row r="138" spans="1:11" s="10" customFormat="1" ht="56.95" hidden="1" customHeight="1" x14ac:dyDescent="0.25">
      <c r="A138" s="31" t="s">
        <v>197</v>
      </c>
      <c r="B138" s="35" t="s">
        <v>198</v>
      </c>
      <c r="C138" s="33">
        <v>0</v>
      </c>
      <c r="D138" s="8"/>
      <c r="E138" s="20"/>
      <c r="F138" s="7"/>
      <c r="G138" s="7"/>
      <c r="H138" s="9"/>
      <c r="I138" s="9"/>
      <c r="J138" s="7"/>
      <c r="K138" s="7"/>
    </row>
    <row r="139" spans="1:11" s="10" customFormat="1" ht="47.45" hidden="1" customHeight="1" x14ac:dyDescent="0.25">
      <c r="A139" s="31" t="s">
        <v>199</v>
      </c>
      <c r="B139" s="29" t="s">
        <v>200</v>
      </c>
      <c r="C139" s="33">
        <f>C140</f>
        <v>0</v>
      </c>
      <c r="D139" s="8"/>
      <c r="E139" s="20"/>
      <c r="F139" s="7"/>
      <c r="G139" s="7"/>
      <c r="H139" s="9"/>
      <c r="I139" s="9"/>
      <c r="J139" s="7"/>
      <c r="K139" s="7"/>
    </row>
    <row r="140" spans="1:11" s="10" customFormat="1" ht="55.15" hidden="1" customHeight="1" x14ac:dyDescent="0.25">
      <c r="A140" s="31" t="s">
        <v>201</v>
      </c>
      <c r="B140" s="11" t="s">
        <v>202</v>
      </c>
      <c r="C140" s="33">
        <f>C141</f>
        <v>0</v>
      </c>
      <c r="D140" s="8"/>
      <c r="E140" s="20"/>
      <c r="F140" s="7"/>
      <c r="G140" s="7"/>
      <c r="H140" s="9"/>
      <c r="I140" s="9"/>
      <c r="J140" s="7"/>
      <c r="K140" s="7"/>
    </row>
    <row r="141" spans="1:11" s="10" customFormat="1" ht="76.75" hidden="1" customHeight="1" x14ac:dyDescent="0.25">
      <c r="A141" s="34" t="s">
        <v>203</v>
      </c>
      <c r="B141" s="11" t="s">
        <v>204</v>
      </c>
      <c r="C141" s="33">
        <v>0</v>
      </c>
      <c r="D141" s="8"/>
      <c r="E141" s="20"/>
      <c r="F141" s="7"/>
      <c r="G141" s="7"/>
      <c r="H141" s="9"/>
      <c r="I141" s="9"/>
      <c r="J141" s="7"/>
      <c r="K141" s="7"/>
    </row>
    <row r="142" spans="1:11" s="10" customFormat="1" ht="22.6" hidden="1" customHeight="1" x14ac:dyDescent="0.25">
      <c r="A142" s="34" t="s">
        <v>205</v>
      </c>
      <c r="B142" s="29" t="s">
        <v>206</v>
      </c>
      <c r="C142" s="33">
        <f>C143</f>
        <v>0</v>
      </c>
      <c r="D142" s="8"/>
      <c r="E142" s="20"/>
      <c r="F142" s="7"/>
      <c r="G142" s="7"/>
      <c r="H142" s="9"/>
      <c r="I142" s="9"/>
      <c r="J142" s="7"/>
      <c r="K142" s="7"/>
    </row>
    <row r="143" spans="1:11" s="10" customFormat="1" ht="33.549999999999997" hidden="1" customHeight="1" x14ac:dyDescent="0.25">
      <c r="A143" s="31" t="s">
        <v>207</v>
      </c>
      <c r="B143" s="11" t="s">
        <v>208</v>
      </c>
      <c r="C143" s="33">
        <f>C144+C145</f>
        <v>0</v>
      </c>
      <c r="D143" s="8"/>
      <c r="E143" s="20"/>
      <c r="F143" s="7"/>
      <c r="G143" s="7"/>
      <c r="H143" s="9"/>
      <c r="I143" s="9"/>
      <c r="J143" s="7"/>
      <c r="K143" s="7"/>
    </row>
    <row r="144" spans="1:11" s="10" customFormat="1" ht="58.6" hidden="1" customHeight="1" x14ac:dyDescent="0.25">
      <c r="A144" s="31" t="s">
        <v>209</v>
      </c>
      <c r="B144" s="11" t="s">
        <v>210</v>
      </c>
      <c r="C144" s="33">
        <v>0</v>
      </c>
      <c r="D144" s="8"/>
      <c r="E144" s="20"/>
      <c r="F144" s="7"/>
      <c r="G144" s="7"/>
      <c r="H144" s="9"/>
      <c r="I144" s="9"/>
      <c r="J144" s="7"/>
      <c r="K144" s="7"/>
    </row>
    <row r="145" spans="1:11" s="10" customFormat="1" ht="65.150000000000006" hidden="1" customHeight="1" x14ac:dyDescent="0.25">
      <c r="A145" s="31" t="s">
        <v>211</v>
      </c>
      <c r="B145" s="11" t="s">
        <v>212</v>
      </c>
      <c r="C145" s="33">
        <v>0</v>
      </c>
      <c r="D145" s="8"/>
      <c r="E145" s="20"/>
      <c r="F145" s="7"/>
      <c r="G145" s="7"/>
      <c r="H145" s="9"/>
      <c r="I145" s="9"/>
      <c r="J145" s="7"/>
      <c r="K145" s="7"/>
    </row>
    <row r="146" spans="1:11" s="10" customFormat="1" ht="19" customHeight="1" x14ac:dyDescent="0.25">
      <c r="A146" s="59" t="s">
        <v>41</v>
      </c>
      <c r="B146" s="11" t="s">
        <v>213</v>
      </c>
      <c r="C146" s="36">
        <f t="shared" ref="C146" si="26">C147</f>
        <v>16025</v>
      </c>
      <c r="D146" s="8"/>
      <c r="E146" s="20"/>
      <c r="F146" s="7"/>
      <c r="G146" s="8"/>
      <c r="H146" s="9"/>
      <c r="I146" s="9"/>
      <c r="J146" s="7"/>
      <c r="K146" s="7"/>
    </row>
    <row r="147" spans="1:11" s="10" customFormat="1" ht="53.05" customHeight="1" x14ac:dyDescent="0.25">
      <c r="A147" s="60" t="s">
        <v>214</v>
      </c>
      <c r="B147" s="11" t="s">
        <v>215</v>
      </c>
      <c r="C147" s="36">
        <f t="shared" ref="C147" si="27">C148+C150</f>
        <v>16025</v>
      </c>
      <c r="D147" s="8"/>
      <c r="E147" s="9"/>
      <c r="F147" s="8"/>
      <c r="G147" s="8"/>
      <c r="H147" s="9"/>
      <c r="I147" s="9"/>
      <c r="J147" s="7"/>
      <c r="K147" s="7"/>
    </row>
    <row r="148" spans="1:11" s="10" customFormat="1" ht="50.4" customHeight="1" x14ac:dyDescent="0.25">
      <c r="A148" s="61" t="s">
        <v>881</v>
      </c>
      <c r="B148" s="11" t="s">
        <v>216</v>
      </c>
      <c r="C148" s="30">
        <f t="shared" ref="C148" si="28">C149</f>
        <v>10000</v>
      </c>
      <c r="D148" s="8"/>
      <c r="E148" s="9"/>
      <c r="F148" s="8"/>
      <c r="G148" s="8"/>
      <c r="H148" s="9"/>
      <c r="I148" s="9"/>
      <c r="J148" s="7"/>
      <c r="K148" s="7"/>
    </row>
    <row r="149" spans="1:11" s="10" customFormat="1" ht="99.5" customHeight="1" x14ac:dyDescent="0.25">
      <c r="A149" s="62" t="s">
        <v>217</v>
      </c>
      <c r="B149" s="29" t="s">
        <v>218</v>
      </c>
      <c r="C149" s="36">
        <v>10000</v>
      </c>
      <c r="D149" s="8"/>
      <c r="E149" s="9"/>
      <c r="F149" s="8"/>
      <c r="G149" s="8"/>
      <c r="H149" s="9"/>
      <c r="I149" s="9"/>
      <c r="J149" s="7"/>
      <c r="K149" s="7"/>
    </row>
    <row r="150" spans="1:11" s="10" customFormat="1" ht="55" customHeight="1" x14ac:dyDescent="0.25">
      <c r="A150" s="50" t="s">
        <v>219</v>
      </c>
      <c r="B150" s="29" t="s">
        <v>220</v>
      </c>
      <c r="C150" s="36">
        <f>C151</f>
        <v>6025</v>
      </c>
      <c r="D150" s="8"/>
      <c r="E150" s="9"/>
      <c r="F150" s="8"/>
      <c r="G150" s="8"/>
      <c r="H150" s="9"/>
      <c r="I150" s="9"/>
      <c r="J150" s="7"/>
      <c r="K150" s="7"/>
    </row>
    <row r="151" spans="1:11" s="10" customFormat="1" ht="52.4" customHeight="1" x14ac:dyDescent="0.25">
      <c r="A151" s="50" t="s">
        <v>882</v>
      </c>
      <c r="B151" s="29" t="s">
        <v>833</v>
      </c>
      <c r="C151" s="36">
        <v>6025</v>
      </c>
      <c r="D151" s="8"/>
      <c r="E151" s="9"/>
      <c r="F151" s="8"/>
      <c r="G151" s="8"/>
      <c r="H151" s="9"/>
      <c r="I151" s="9"/>
      <c r="J151" s="7"/>
      <c r="K151" s="7"/>
    </row>
    <row r="152" spans="1:11" s="10" customFormat="1" ht="34.700000000000003" customHeight="1" x14ac:dyDescent="0.25">
      <c r="A152" s="65" t="s">
        <v>890</v>
      </c>
      <c r="B152" s="11" t="s">
        <v>884</v>
      </c>
      <c r="C152" s="36">
        <f>C153</f>
        <v>2000</v>
      </c>
      <c r="D152" s="8"/>
      <c r="E152" s="9"/>
      <c r="F152" s="8"/>
      <c r="G152" s="8"/>
      <c r="H152" s="9"/>
      <c r="I152" s="9"/>
      <c r="J152" s="7"/>
      <c r="K152" s="7"/>
    </row>
    <row r="153" spans="1:11" s="10" customFormat="1" ht="20.3" customHeight="1" x14ac:dyDescent="0.25">
      <c r="A153" s="50" t="s">
        <v>7</v>
      </c>
      <c r="B153" s="11" t="s">
        <v>885</v>
      </c>
      <c r="C153" s="36">
        <f>C154</f>
        <v>2000</v>
      </c>
      <c r="D153" s="8"/>
      <c r="E153" s="9"/>
      <c r="F153" s="8"/>
      <c r="G153" s="8"/>
      <c r="H153" s="9"/>
      <c r="I153" s="9"/>
      <c r="J153" s="7"/>
      <c r="K153" s="7"/>
    </row>
    <row r="154" spans="1:11" s="10" customFormat="1" ht="19.649999999999999" customHeight="1" x14ac:dyDescent="0.25">
      <c r="A154" s="50" t="s">
        <v>41</v>
      </c>
      <c r="B154" s="11" t="s">
        <v>886</v>
      </c>
      <c r="C154" s="36">
        <f>C155</f>
        <v>2000</v>
      </c>
      <c r="D154" s="8"/>
      <c r="E154" s="9"/>
      <c r="F154" s="8"/>
      <c r="G154" s="8"/>
      <c r="H154" s="9"/>
      <c r="I154" s="9"/>
      <c r="J154" s="7"/>
      <c r="K154" s="7"/>
    </row>
    <row r="155" spans="1:11" s="10" customFormat="1" ht="53.05" customHeight="1" x14ac:dyDescent="0.25">
      <c r="A155" s="60" t="s">
        <v>214</v>
      </c>
      <c r="B155" s="11" t="s">
        <v>887</v>
      </c>
      <c r="C155" s="36">
        <f>C156</f>
        <v>2000</v>
      </c>
      <c r="D155" s="8"/>
      <c r="E155" s="9"/>
      <c r="F155" s="8"/>
      <c r="G155" s="8"/>
      <c r="H155" s="9"/>
      <c r="I155" s="9"/>
      <c r="J155" s="7"/>
      <c r="K155" s="7"/>
    </row>
    <row r="156" spans="1:11" s="10" customFormat="1" ht="50.4" customHeight="1" x14ac:dyDescent="0.25">
      <c r="A156" s="61" t="s">
        <v>881</v>
      </c>
      <c r="B156" s="11" t="s">
        <v>888</v>
      </c>
      <c r="C156" s="30">
        <f t="shared" ref="C156" si="29">C157</f>
        <v>2000</v>
      </c>
      <c r="D156" s="8"/>
      <c r="E156" s="9"/>
      <c r="F156" s="8"/>
      <c r="G156" s="8"/>
      <c r="H156" s="9"/>
      <c r="I156" s="9"/>
      <c r="J156" s="7"/>
      <c r="K156" s="7"/>
    </row>
    <row r="157" spans="1:11" s="10" customFormat="1" ht="99.5" customHeight="1" x14ac:dyDescent="0.25">
      <c r="A157" s="62" t="s">
        <v>217</v>
      </c>
      <c r="B157" s="29" t="s">
        <v>889</v>
      </c>
      <c r="C157" s="36">
        <v>2000</v>
      </c>
      <c r="D157" s="8"/>
      <c r="E157" s="9"/>
      <c r="F157" s="8"/>
      <c r="G157" s="8"/>
      <c r="H157" s="9"/>
      <c r="I157" s="9"/>
      <c r="J157" s="7"/>
      <c r="K157" s="7"/>
    </row>
    <row r="158" spans="1:11" s="10" customFormat="1" ht="32.4" customHeight="1" x14ac:dyDescent="0.25">
      <c r="A158" s="50" t="s">
        <v>221</v>
      </c>
      <c r="B158" s="11" t="s">
        <v>222</v>
      </c>
      <c r="C158" s="36">
        <f t="shared" ref="C158:C160" si="30">C159</f>
        <v>67882.22</v>
      </c>
      <c r="D158" s="6"/>
      <c r="E158" s="9"/>
      <c r="F158" s="8"/>
      <c r="G158" s="8"/>
      <c r="H158" s="7"/>
      <c r="I158" s="9"/>
      <c r="J158" s="7"/>
      <c r="K158" s="7"/>
    </row>
    <row r="159" spans="1:11" s="10" customFormat="1" ht="18.649999999999999" customHeight="1" x14ac:dyDescent="0.25">
      <c r="A159" s="50" t="s">
        <v>7</v>
      </c>
      <c r="B159" s="11" t="s">
        <v>223</v>
      </c>
      <c r="C159" s="36">
        <f t="shared" si="30"/>
        <v>67882.22</v>
      </c>
      <c r="D159" s="8"/>
      <c r="E159" s="9"/>
      <c r="F159" s="8"/>
      <c r="G159" s="8"/>
      <c r="H159" s="7"/>
      <c r="I159" s="9"/>
      <c r="J159" s="7"/>
      <c r="K159" s="7"/>
    </row>
    <row r="160" spans="1:11" s="10" customFormat="1" ht="18" customHeight="1" x14ac:dyDescent="0.25">
      <c r="A160" s="50" t="s">
        <v>41</v>
      </c>
      <c r="B160" s="11" t="s">
        <v>224</v>
      </c>
      <c r="C160" s="36">
        <f t="shared" si="30"/>
        <v>67882.22</v>
      </c>
      <c r="D160" s="8"/>
      <c r="E160" s="9"/>
      <c r="F160" s="8"/>
      <c r="G160" s="8"/>
      <c r="H160" s="7"/>
      <c r="I160" s="9"/>
      <c r="J160" s="7"/>
      <c r="K160" s="7"/>
    </row>
    <row r="161" spans="1:11" s="10" customFormat="1" ht="34.200000000000003" customHeight="1" x14ac:dyDescent="0.25">
      <c r="A161" s="51" t="s">
        <v>225</v>
      </c>
      <c r="B161" s="29" t="s">
        <v>226</v>
      </c>
      <c r="C161" s="36">
        <f>C162+C166+C172+C179+C182+C176</f>
        <v>67882.22</v>
      </c>
      <c r="D161" s="8"/>
      <c r="E161" s="9"/>
      <c r="F161" s="8"/>
      <c r="G161" s="8"/>
      <c r="H161" s="7"/>
      <c r="I161" s="9"/>
      <c r="J161" s="7"/>
      <c r="K161" s="7"/>
    </row>
    <row r="162" spans="1:11" s="10" customFormat="1" ht="43.85" customHeight="1" x14ac:dyDescent="0.25">
      <c r="A162" s="51" t="s">
        <v>227</v>
      </c>
      <c r="B162" s="29" t="s">
        <v>228</v>
      </c>
      <c r="C162" s="36">
        <f t="shared" ref="C162" si="31">C163</f>
        <v>41574.15</v>
      </c>
      <c r="D162" s="8"/>
      <c r="E162" s="9"/>
      <c r="F162" s="7"/>
      <c r="G162" s="7"/>
      <c r="H162" s="7"/>
      <c r="I162" s="9"/>
      <c r="J162" s="7"/>
      <c r="K162" s="7"/>
    </row>
    <row r="163" spans="1:11" s="10" customFormat="1" ht="53.7" customHeight="1" x14ac:dyDescent="0.25">
      <c r="A163" s="55" t="s">
        <v>229</v>
      </c>
      <c r="B163" s="29" t="s">
        <v>230</v>
      </c>
      <c r="C163" s="36">
        <f>C164+C165</f>
        <v>41574.15</v>
      </c>
      <c r="D163" s="8"/>
      <c r="E163" s="9"/>
      <c r="F163" s="7"/>
      <c r="G163" s="7"/>
      <c r="H163" s="7"/>
      <c r="I163" s="9"/>
      <c r="J163" s="7"/>
      <c r="K163" s="7"/>
    </row>
    <row r="164" spans="1:11" s="10" customFormat="1" ht="86.4" customHeight="1" x14ac:dyDescent="0.25">
      <c r="A164" s="55" t="s">
        <v>883</v>
      </c>
      <c r="B164" s="29" t="s">
        <v>231</v>
      </c>
      <c r="C164" s="36">
        <v>39074.15</v>
      </c>
      <c r="D164" s="8"/>
      <c r="E164" s="9"/>
      <c r="F164" s="7"/>
      <c r="G164" s="7"/>
      <c r="H164" s="7"/>
      <c r="I164" s="9"/>
      <c r="J164" s="7"/>
      <c r="K164" s="7"/>
    </row>
    <row r="165" spans="1:11" s="10" customFormat="1" ht="52.4" customHeight="1" x14ac:dyDescent="0.25">
      <c r="A165" s="55" t="s">
        <v>767</v>
      </c>
      <c r="B165" s="29" t="s">
        <v>834</v>
      </c>
      <c r="C165" s="36">
        <v>2500</v>
      </c>
      <c r="D165" s="8"/>
      <c r="E165" s="9"/>
      <c r="F165" s="7"/>
      <c r="G165" s="7"/>
      <c r="H165" s="7"/>
      <c r="I165" s="9"/>
      <c r="J165" s="7"/>
      <c r="K165" s="7"/>
    </row>
    <row r="166" spans="1:11" s="10" customFormat="1" ht="54.35" customHeight="1" x14ac:dyDescent="0.25">
      <c r="A166" s="55" t="s">
        <v>232</v>
      </c>
      <c r="B166" s="29" t="s">
        <v>233</v>
      </c>
      <c r="C166" s="36">
        <f t="shared" ref="C166" si="32">C167</f>
        <v>14308.07</v>
      </c>
      <c r="D166" s="8"/>
      <c r="E166" s="9"/>
      <c r="F166" s="7"/>
      <c r="G166" s="7"/>
      <c r="H166" s="7"/>
      <c r="I166" s="9"/>
      <c r="J166" s="7"/>
      <c r="K166" s="7"/>
    </row>
    <row r="167" spans="1:11" s="10" customFormat="1" ht="66.8" customHeight="1" x14ac:dyDescent="0.25">
      <c r="A167" s="55" t="s">
        <v>234</v>
      </c>
      <c r="B167" s="29" t="s">
        <v>235</v>
      </c>
      <c r="C167" s="36">
        <f>C170+C171+C169+C168</f>
        <v>14308.07</v>
      </c>
      <c r="D167" s="8"/>
      <c r="E167" s="9"/>
      <c r="F167" s="7"/>
      <c r="G167" s="7"/>
      <c r="H167" s="7"/>
      <c r="I167" s="9"/>
      <c r="J167" s="7"/>
      <c r="K167" s="7"/>
    </row>
    <row r="168" spans="1:11" s="10" customFormat="1" ht="89.7" customHeight="1" x14ac:dyDescent="0.25">
      <c r="A168" s="55" t="s">
        <v>764</v>
      </c>
      <c r="B168" s="29" t="s">
        <v>745</v>
      </c>
      <c r="C168" s="36">
        <v>2000</v>
      </c>
      <c r="D168" s="8"/>
      <c r="E168" s="9"/>
      <c r="F168" s="7"/>
      <c r="G168" s="7"/>
      <c r="H168" s="7"/>
      <c r="I168" s="9"/>
      <c r="J168" s="7"/>
      <c r="K168" s="7"/>
    </row>
    <row r="169" spans="1:11" s="10" customFormat="1" ht="79.2" customHeight="1" x14ac:dyDescent="0.25">
      <c r="A169" s="55" t="s">
        <v>736</v>
      </c>
      <c r="B169" s="29" t="s">
        <v>236</v>
      </c>
      <c r="C169" s="36">
        <v>1000</v>
      </c>
      <c r="D169" s="8"/>
      <c r="E169" s="9"/>
      <c r="F169" s="7"/>
      <c r="G169" s="7"/>
      <c r="H169" s="7"/>
      <c r="I169" s="9"/>
      <c r="J169" s="7"/>
      <c r="K169" s="7"/>
    </row>
    <row r="170" spans="1:11" s="10" customFormat="1" ht="77.25" customHeight="1" x14ac:dyDescent="0.25">
      <c r="A170" s="55" t="s">
        <v>774</v>
      </c>
      <c r="B170" s="29" t="s">
        <v>237</v>
      </c>
      <c r="C170" s="36">
        <v>6558.07</v>
      </c>
      <c r="D170" s="8"/>
      <c r="E170" s="9"/>
      <c r="F170" s="7"/>
      <c r="G170" s="7"/>
      <c r="H170" s="7"/>
      <c r="I170" s="9"/>
      <c r="J170" s="7"/>
      <c r="K170" s="7"/>
    </row>
    <row r="171" spans="1:11" s="10" customFormat="1" ht="75.3" customHeight="1" x14ac:dyDescent="0.25">
      <c r="A171" s="55" t="s">
        <v>737</v>
      </c>
      <c r="B171" s="29" t="s">
        <v>238</v>
      </c>
      <c r="C171" s="36">
        <v>4750</v>
      </c>
      <c r="D171" s="8"/>
      <c r="E171" s="9"/>
      <c r="F171" s="7"/>
      <c r="G171" s="7"/>
      <c r="H171" s="7"/>
      <c r="I171" s="9"/>
      <c r="J171" s="7"/>
      <c r="K171" s="7"/>
    </row>
    <row r="172" spans="1:11" s="10" customFormat="1" ht="41.25" customHeight="1" x14ac:dyDescent="0.25">
      <c r="A172" s="55" t="s">
        <v>239</v>
      </c>
      <c r="B172" s="29" t="s">
        <v>240</v>
      </c>
      <c r="C172" s="36">
        <f t="shared" ref="C172" si="33">C173</f>
        <v>750</v>
      </c>
      <c r="D172" s="8"/>
      <c r="E172" s="9"/>
      <c r="F172" s="7"/>
      <c r="G172" s="7"/>
      <c r="H172" s="7"/>
      <c r="I172" s="9"/>
      <c r="J172" s="7"/>
      <c r="K172" s="7"/>
    </row>
    <row r="173" spans="1:11" s="10" customFormat="1" ht="58.25" customHeight="1" x14ac:dyDescent="0.25">
      <c r="A173" s="55" t="s">
        <v>298</v>
      </c>
      <c r="B173" s="29" t="s">
        <v>241</v>
      </c>
      <c r="C173" s="36">
        <f t="shared" ref="C173" si="34">C175+C174</f>
        <v>750</v>
      </c>
      <c r="D173" s="8"/>
      <c r="E173" s="9"/>
      <c r="F173" s="7"/>
      <c r="G173" s="7"/>
      <c r="H173" s="7"/>
      <c r="I173" s="9"/>
      <c r="J173" s="7"/>
      <c r="K173" s="7"/>
    </row>
    <row r="174" spans="1:11" s="10" customFormat="1" ht="68.75" customHeight="1" x14ac:dyDescent="0.25">
      <c r="A174" s="55" t="s">
        <v>738</v>
      </c>
      <c r="B174" s="29" t="s">
        <v>242</v>
      </c>
      <c r="C174" s="36">
        <v>250</v>
      </c>
      <c r="D174" s="8"/>
      <c r="E174" s="9"/>
      <c r="F174" s="7"/>
      <c r="G174" s="7"/>
      <c r="H174" s="7"/>
      <c r="I174" s="9"/>
      <c r="J174" s="7"/>
      <c r="K174" s="7"/>
    </row>
    <row r="175" spans="1:11" s="10" customFormat="1" ht="59.6" customHeight="1" x14ac:dyDescent="0.25">
      <c r="A175" s="55" t="s">
        <v>769</v>
      </c>
      <c r="B175" s="29" t="s">
        <v>243</v>
      </c>
      <c r="C175" s="36">
        <v>500</v>
      </c>
      <c r="D175" s="8"/>
      <c r="E175" s="9"/>
      <c r="F175" s="7"/>
      <c r="G175" s="7"/>
      <c r="H175" s="7"/>
      <c r="I175" s="9"/>
      <c r="J175" s="7"/>
      <c r="K175" s="7"/>
    </row>
    <row r="176" spans="1:11" s="10" customFormat="1" ht="62.2" hidden="1" customHeight="1" x14ac:dyDescent="0.25">
      <c r="A176" s="34" t="s">
        <v>244</v>
      </c>
      <c r="B176" s="29" t="s">
        <v>245</v>
      </c>
      <c r="C176" s="36">
        <f t="shared" ref="C176" si="35">C177</f>
        <v>0</v>
      </c>
      <c r="D176" s="8"/>
      <c r="E176" s="9"/>
      <c r="F176" s="7"/>
      <c r="G176" s="7"/>
      <c r="H176" s="7"/>
      <c r="I176" s="9"/>
      <c r="J176" s="7"/>
      <c r="K176" s="7"/>
    </row>
    <row r="177" spans="1:11" s="10" customFormat="1" ht="84.6" hidden="1" customHeight="1" x14ac:dyDescent="0.25">
      <c r="A177" s="34" t="s">
        <v>246</v>
      </c>
      <c r="B177" s="29" t="s">
        <v>247</v>
      </c>
      <c r="C177" s="36">
        <f>C178</f>
        <v>0</v>
      </c>
      <c r="D177" s="8"/>
      <c r="E177" s="9"/>
      <c r="F177" s="7"/>
      <c r="G177" s="7"/>
      <c r="H177" s="7"/>
      <c r="I177" s="9"/>
      <c r="J177" s="7"/>
      <c r="K177" s="7"/>
    </row>
    <row r="178" spans="1:11" s="10" customFormat="1" ht="89.7" hidden="1" customHeight="1" x14ac:dyDescent="0.25">
      <c r="A178" s="34" t="s">
        <v>770</v>
      </c>
      <c r="B178" s="29" t="s">
        <v>248</v>
      </c>
      <c r="C178" s="36">
        <v>0</v>
      </c>
      <c r="D178" s="8"/>
      <c r="E178" s="9"/>
      <c r="F178" s="7"/>
      <c r="G178" s="7"/>
      <c r="H178" s="7"/>
      <c r="I178" s="9"/>
      <c r="J178" s="7"/>
      <c r="K178" s="7"/>
    </row>
    <row r="179" spans="1:11" s="10" customFormat="1" ht="44.55" customHeight="1" x14ac:dyDescent="0.25">
      <c r="A179" s="55" t="s">
        <v>249</v>
      </c>
      <c r="B179" s="29" t="s">
        <v>250</v>
      </c>
      <c r="C179" s="36">
        <f t="shared" ref="C179:C180" si="36">C180</f>
        <v>1000</v>
      </c>
      <c r="D179" s="8"/>
      <c r="E179" s="9"/>
      <c r="F179" s="7"/>
      <c r="G179" s="7"/>
      <c r="H179" s="7"/>
      <c r="I179" s="9"/>
      <c r="J179" s="7"/>
      <c r="K179" s="7"/>
    </row>
    <row r="180" spans="1:11" s="10" customFormat="1" ht="55" customHeight="1" x14ac:dyDescent="0.25">
      <c r="A180" s="55" t="s">
        <v>251</v>
      </c>
      <c r="B180" s="29" t="s">
        <v>252</v>
      </c>
      <c r="C180" s="36">
        <f t="shared" si="36"/>
        <v>1000</v>
      </c>
      <c r="D180" s="8"/>
      <c r="E180" s="9"/>
      <c r="F180" s="7"/>
      <c r="G180" s="7"/>
      <c r="H180" s="7"/>
      <c r="I180" s="9"/>
      <c r="J180" s="7"/>
      <c r="K180" s="7"/>
    </row>
    <row r="181" spans="1:11" s="10" customFormat="1" ht="59.6" customHeight="1" x14ac:dyDescent="0.25">
      <c r="A181" s="55" t="s">
        <v>768</v>
      </c>
      <c r="B181" s="29" t="s">
        <v>253</v>
      </c>
      <c r="C181" s="36">
        <v>1000</v>
      </c>
      <c r="D181" s="8"/>
      <c r="E181" s="9"/>
      <c r="F181" s="7"/>
      <c r="G181" s="7"/>
      <c r="H181" s="7"/>
      <c r="I181" s="9"/>
      <c r="J181" s="7"/>
      <c r="K181" s="7"/>
    </row>
    <row r="182" spans="1:11" s="10" customFormat="1" ht="61.85" customHeight="1" x14ac:dyDescent="0.25">
      <c r="A182" s="55" t="s">
        <v>254</v>
      </c>
      <c r="B182" s="29" t="s">
        <v>255</v>
      </c>
      <c r="C182" s="36">
        <f>C183</f>
        <v>10250</v>
      </c>
      <c r="D182" s="8"/>
      <c r="E182" s="9"/>
      <c r="F182" s="7"/>
      <c r="G182" s="7"/>
      <c r="H182" s="7"/>
      <c r="I182" s="9"/>
      <c r="J182" s="7"/>
      <c r="K182" s="7"/>
    </row>
    <row r="183" spans="1:11" s="10" customFormat="1" ht="65.45" customHeight="1" x14ac:dyDescent="0.25">
      <c r="A183" s="55" t="s">
        <v>256</v>
      </c>
      <c r="B183" s="29" t="s">
        <v>257</v>
      </c>
      <c r="C183" s="36">
        <f>C184+C185</f>
        <v>10250</v>
      </c>
      <c r="D183" s="8"/>
      <c r="E183" s="9"/>
      <c r="F183" s="7"/>
      <c r="G183" s="7"/>
      <c r="H183" s="7"/>
      <c r="I183" s="9"/>
      <c r="J183" s="7"/>
      <c r="K183" s="7"/>
    </row>
    <row r="184" spans="1:11" s="10" customFormat="1" ht="76.599999999999994" customHeight="1" x14ac:dyDescent="0.25">
      <c r="A184" s="55" t="s">
        <v>892</v>
      </c>
      <c r="B184" s="29" t="s">
        <v>835</v>
      </c>
      <c r="C184" s="36">
        <v>250</v>
      </c>
      <c r="D184" s="8"/>
      <c r="E184" s="9"/>
      <c r="F184" s="7"/>
      <c r="G184" s="7"/>
      <c r="H184" s="7"/>
      <c r="I184" s="9"/>
      <c r="J184" s="7"/>
      <c r="K184" s="7"/>
    </row>
    <row r="185" spans="1:11" s="10" customFormat="1" ht="68.75" customHeight="1" x14ac:dyDescent="0.25">
      <c r="A185" s="55" t="s">
        <v>771</v>
      </c>
      <c r="B185" s="29" t="s">
        <v>258</v>
      </c>
      <c r="C185" s="36">
        <v>10000</v>
      </c>
      <c r="D185" s="8"/>
      <c r="E185" s="9"/>
      <c r="F185" s="7"/>
      <c r="G185" s="7"/>
      <c r="H185" s="7"/>
      <c r="I185" s="9"/>
      <c r="J185" s="7"/>
      <c r="K185" s="7"/>
    </row>
    <row r="186" spans="1:11" s="10" customFormat="1" ht="18.649999999999999" hidden="1" customHeight="1" x14ac:dyDescent="0.25">
      <c r="A186" s="31" t="s">
        <v>259</v>
      </c>
      <c r="B186" s="35" t="s">
        <v>260</v>
      </c>
      <c r="C186" s="33">
        <f t="shared" ref="C186:C190" si="37">C187</f>
        <v>0</v>
      </c>
      <c r="D186" s="6"/>
      <c r="E186" s="9"/>
      <c r="F186" s="7"/>
      <c r="G186" s="7"/>
      <c r="H186" s="7"/>
      <c r="I186" s="9"/>
      <c r="J186" s="7"/>
      <c r="K186" s="7"/>
    </row>
    <row r="187" spans="1:11" s="10" customFormat="1" hidden="1" x14ac:dyDescent="0.25">
      <c r="A187" s="31" t="s">
        <v>7</v>
      </c>
      <c r="B187" s="35" t="s">
        <v>261</v>
      </c>
      <c r="C187" s="33">
        <f t="shared" si="37"/>
        <v>0</v>
      </c>
      <c r="D187" s="6"/>
      <c r="E187" s="9"/>
      <c r="F187" s="7"/>
      <c r="G187" s="7"/>
      <c r="H187" s="7"/>
      <c r="I187" s="9"/>
      <c r="J187" s="7"/>
      <c r="K187" s="7"/>
    </row>
    <row r="188" spans="1:11" s="10" customFormat="1" ht="18.649999999999999" hidden="1" customHeight="1" x14ac:dyDescent="0.25">
      <c r="A188" s="31" t="s">
        <v>41</v>
      </c>
      <c r="B188" s="35" t="s">
        <v>262</v>
      </c>
      <c r="C188" s="33">
        <f t="shared" si="37"/>
        <v>0</v>
      </c>
      <c r="D188" s="8"/>
      <c r="E188" s="9"/>
      <c r="F188" s="7"/>
      <c r="G188" s="7"/>
      <c r="H188" s="7"/>
      <c r="I188" s="9"/>
      <c r="J188" s="7"/>
      <c r="K188" s="7"/>
    </row>
    <row r="189" spans="1:11" s="10" customFormat="1" ht="47.15" hidden="1" x14ac:dyDescent="0.25">
      <c r="A189" s="41" t="s">
        <v>214</v>
      </c>
      <c r="B189" s="35" t="s">
        <v>263</v>
      </c>
      <c r="C189" s="33">
        <f t="shared" si="37"/>
        <v>0</v>
      </c>
      <c r="D189" s="8"/>
      <c r="E189" s="9"/>
      <c r="F189" s="7"/>
      <c r="G189" s="7"/>
      <c r="H189" s="7"/>
      <c r="I189" s="9"/>
      <c r="J189" s="7"/>
      <c r="K189" s="7"/>
    </row>
    <row r="190" spans="1:11" s="10" customFormat="1" ht="47.15" hidden="1" x14ac:dyDescent="0.25">
      <c r="A190" s="39" t="s">
        <v>214</v>
      </c>
      <c r="B190" s="35" t="s">
        <v>264</v>
      </c>
      <c r="C190" s="32">
        <f t="shared" si="37"/>
        <v>0</v>
      </c>
      <c r="D190" s="8"/>
      <c r="E190" s="9"/>
      <c r="F190" s="7"/>
      <c r="G190" s="7"/>
      <c r="H190" s="7"/>
      <c r="I190" s="9"/>
      <c r="J190" s="7"/>
      <c r="K190" s="7"/>
    </row>
    <row r="191" spans="1:11" s="10" customFormat="1" ht="125.7" hidden="1" customHeight="1" x14ac:dyDescent="0.25">
      <c r="A191" s="40" t="s">
        <v>217</v>
      </c>
      <c r="B191" s="38" t="s">
        <v>265</v>
      </c>
      <c r="C191" s="33">
        <v>0</v>
      </c>
      <c r="D191" s="8"/>
      <c r="E191" s="9"/>
      <c r="F191" s="7"/>
      <c r="G191" s="7"/>
      <c r="H191" s="7"/>
      <c r="I191" s="9"/>
      <c r="J191" s="7"/>
      <c r="K191" s="7"/>
    </row>
    <row r="192" spans="1:11" s="10" customFormat="1" ht="23.6" hidden="1" x14ac:dyDescent="0.25">
      <c r="A192" s="31" t="s">
        <v>266</v>
      </c>
      <c r="B192" s="35" t="s">
        <v>267</v>
      </c>
      <c r="C192" s="33">
        <f t="shared" ref="C192:C197" si="38">C193</f>
        <v>0</v>
      </c>
      <c r="D192" s="8"/>
      <c r="E192" s="9"/>
      <c r="F192" s="7"/>
      <c r="G192" s="7"/>
      <c r="H192" s="7"/>
      <c r="I192" s="9"/>
      <c r="J192" s="7"/>
      <c r="K192" s="7"/>
    </row>
    <row r="193" spans="1:11" s="10" customFormat="1" ht="13.1" hidden="1" x14ac:dyDescent="0.25">
      <c r="A193" s="31" t="s">
        <v>7</v>
      </c>
      <c r="B193" s="35" t="s">
        <v>268</v>
      </c>
      <c r="C193" s="33">
        <f t="shared" si="38"/>
        <v>0</v>
      </c>
      <c r="D193" s="8"/>
      <c r="E193" s="9"/>
      <c r="F193" s="7"/>
      <c r="G193" s="7"/>
      <c r="H193" s="7"/>
      <c r="I193" s="9"/>
      <c r="J193" s="7"/>
      <c r="K193" s="7"/>
    </row>
    <row r="194" spans="1:11" s="10" customFormat="1" ht="13.1" hidden="1" x14ac:dyDescent="0.25">
      <c r="A194" s="31" t="s">
        <v>41</v>
      </c>
      <c r="B194" s="35" t="s">
        <v>269</v>
      </c>
      <c r="C194" s="33">
        <f t="shared" si="38"/>
        <v>0</v>
      </c>
      <c r="D194" s="8"/>
      <c r="E194" s="9"/>
      <c r="F194" s="7"/>
      <c r="G194" s="7"/>
      <c r="H194" s="7"/>
      <c r="I194" s="9"/>
      <c r="J194" s="7"/>
      <c r="K194" s="7"/>
    </row>
    <row r="195" spans="1:11" s="10" customFormat="1" ht="32.4" hidden="1" customHeight="1" x14ac:dyDescent="0.25">
      <c r="A195" s="37" t="s">
        <v>225</v>
      </c>
      <c r="B195" s="38" t="s">
        <v>226</v>
      </c>
      <c r="C195" s="33">
        <f t="shared" si="38"/>
        <v>0</v>
      </c>
      <c r="D195" s="8"/>
      <c r="E195" s="9"/>
      <c r="F195" s="7"/>
      <c r="G195" s="7"/>
      <c r="H195" s="7"/>
      <c r="I195" s="9"/>
      <c r="J195" s="7"/>
      <c r="K195" s="7"/>
    </row>
    <row r="196" spans="1:11" s="10" customFormat="1" ht="56.95" hidden="1" customHeight="1" x14ac:dyDescent="0.25">
      <c r="A196" s="34" t="s">
        <v>249</v>
      </c>
      <c r="B196" s="38" t="s">
        <v>270</v>
      </c>
      <c r="C196" s="33">
        <f t="shared" si="38"/>
        <v>0</v>
      </c>
      <c r="D196" s="8"/>
      <c r="E196" s="9"/>
      <c r="F196" s="7"/>
      <c r="G196" s="7"/>
      <c r="H196" s="7"/>
      <c r="I196" s="9"/>
      <c r="J196" s="7"/>
      <c r="K196" s="7"/>
    </row>
    <row r="197" spans="1:11" s="10" customFormat="1" ht="72" hidden="1" customHeight="1" x14ac:dyDescent="0.25">
      <c r="A197" s="34" t="s">
        <v>251</v>
      </c>
      <c r="B197" s="38" t="s">
        <v>271</v>
      </c>
      <c r="C197" s="33">
        <f t="shared" si="38"/>
        <v>0</v>
      </c>
      <c r="D197" s="8"/>
      <c r="E197" s="9"/>
      <c r="F197" s="7"/>
      <c r="G197" s="7"/>
      <c r="H197" s="7"/>
      <c r="I197" s="9"/>
      <c r="J197" s="7"/>
      <c r="K197" s="7"/>
    </row>
    <row r="198" spans="1:11" s="10" customFormat="1" ht="168.05" hidden="1" customHeight="1" x14ac:dyDescent="0.25">
      <c r="A198" s="34" t="s">
        <v>272</v>
      </c>
      <c r="B198" s="38" t="s">
        <v>273</v>
      </c>
      <c r="C198" s="33">
        <v>0</v>
      </c>
      <c r="D198" s="8"/>
      <c r="E198" s="9"/>
      <c r="F198" s="7"/>
      <c r="G198" s="7"/>
      <c r="H198" s="7"/>
      <c r="I198" s="9"/>
      <c r="J198" s="7"/>
      <c r="K198" s="7"/>
    </row>
    <row r="199" spans="1:11" s="10" customFormat="1" ht="13.1" hidden="1" x14ac:dyDescent="0.25">
      <c r="A199" s="31" t="s">
        <v>274</v>
      </c>
      <c r="B199" s="35" t="s">
        <v>275</v>
      </c>
      <c r="C199" s="33" t="e">
        <f t="shared" ref="C199:C202" si="39">C200</f>
        <v>#REF!</v>
      </c>
      <c r="D199" s="8"/>
      <c r="E199" s="9"/>
      <c r="F199" s="7"/>
      <c r="G199" s="7"/>
      <c r="H199" s="7"/>
      <c r="I199" s="9"/>
      <c r="J199" s="7"/>
      <c r="K199" s="7"/>
    </row>
    <row r="200" spans="1:11" s="10" customFormat="1" ht="13.1" hidden="1" x14ac:dyDescent="0.25">
      <c r="A200" s="31" t="s">
        <v>7</v>
      </c>
      <c r="B200" s="35" t="s">
        <v>276</v>
      </c>
      <c r="C200" s="33" t="e">
        <f t="shared" si="39"/>
        <v>#REF!</v>
      </c>
      <c r="D200" s="8"/>
      <c r="E200" s="9"/>
      <c r="F200" s="7"/>
      <c r="G200" s="7"/>
      <c r="H200" s="7"/>
      <c r="I200" s="9"/>
      <c r="J200" s="7"/>
      <c r="K200" s="7"/>
    </row>
    <row r="201" spans="1:11" s="10" customFormat="1" ht="13.1" hidden="1" x14ac:dyDescent="0.25">
      <c r="A201" s="31" t="s">
        <v>41</v>
      </c>
      <c r="B201" s="35" t="s">
        <v>277</v>
      </c>
      <c r="C201" s="33" t="e">
        <f t="shared" si="39"/>
        <v>#REF!</v>
      </c>
      <c r="D201" s="8"/>
      <c r="E201" s="9"/>
      <c r="F201" s="7"/>
      <c r="G201" s="7"/>
      <c r="H201" s="7"/>
      <c r="I201" s="9"/>
      <c r="J201" s="7"/>
      <c r="K201" s="7"/>
    </row>
    <row r="202" spans="1:11" s="10" customFormat="1" ht="34.200000000000003" hidden="1" customHeight="1" x14ac:dyDescent="0.25">
      <c r="A202" s="41" t="s">
        <v>214</v>
      </c>
      <c r="B202" s="35" t="s">
        <v>278</v>
      </c>
      <c r="C202" s="33" t="e">
        <f t="shared" si="39"/>
        <v>#REF!</v>
      </c>
      <c r="D202" s="8"/>
      <c r="E202" s="9"/>
      <c r="F202" s="7"/>
      <c r="G202" s="7"/>
      <c r="H202" s="7"/>
      <c r="I202" s="9"/>
      <c r="J202" s="7"/>
      <c r="K202" s="7"/>
    </row>
    <row r="203" spans="1:11" s="10" customFormat="1" ht="67.599999999999994" hidden="1" customHeight="1" x14ac:dyDescent="0.25">
      <c r="A203" s="39" t="s">
        <v>214</v>
      </c>
      <c r="B203" s="35" t="s">
        <v>279</v>
      </c>
      <c r="C203" s="32" t="e">
        <f>#REF!</f>
        <v>#REF!</v>
      </c>
      <c r="D203" s="8"/>
      <c r="E203" s="9"/>
      <c r="F203" s="7"/>
      <c r="G203" s="7"/>
      <c r="H203" s="7"/>
      <c r="I203" s="9"/>
      <c r="J203" s="7"/>
      <c r="K203" s="7"/>
    </row>
    <row r="204" spans="1:11" s="10" customFormat="1" ht="33.4" customHeight="1" x14ac:dyDescent="0.25">
      <c r="A204" s="50" t="s">
        <v>280</v>
      </c>
      <c r="B204" s="11" t="s">
        <v>281</v>
      </c>
      <c r="C204" s="36">
        <f t="shared" ref="C204:C205" si="40">C205</f>
        <v>988362.87999999989</v>
      </c>
      <c r="D204" s="8" t="s">
        <v>829</v>
      </c>
      <c r="E204" s="9"/>
      <c r="F204" s="7"/>
      <c r="G204" s="7"/>
      <c r="H204" s="7"/>
      <c r="I204" s="9"/>
      <c r="J204" s="7"/>
      <c r="K204" s="7"/>
    </row>
    <row r="205" spans="1:11" s="10" customFormat="1" ht="20.95" customHeight="1" x14ac:dyDescent="0.25">
      <c r="A205" s="50" t="s">
        <v>7</v>
      </c>
      <c r="B205" s="11" t="s">
        <v>282</v>
      </c>
      <c r="C205" s="36">
        <f t="shared" si="40"/>
        <v>988362.87999999989</v>
      </c>
      <c r="D205" s="8"/>
      <c r="E205" s="9"/>
      <c r="F205" s="7"/>
      <c r="G205" s="7"/>
      <c r="H205" s="7"/>
      <c r="I205" s="9"/>
      <c r="J205" s="7"/>
      <c r="K205" s="7"/>
    </row>
    <row r="206" spans="1:11" s="10" customFormat="1" ht="20.45" customHeight="1" x14ac:dyDescent="0.25">
      <c r="A206" s="50" t="s">
        <v>41</v>
      </c>
      <c r="B206" s="11" t="s">
        <v>283</v>
      </c>
      <c r="C206" s="36">
        <f>C207+C286</f>
        <v>988362.87999999989</v>
      </c>
      <c r="D206" s="8"/>
      <c r="E206" s="9"/>
      <c r="F206" s="7"/>
      <c r="G206" s="7"/>
      <c r="H206" s="7"/>
      <c r="I206" s="9"/>
      <c r="J206" s="7"/>
      <c r="K206" s="7"/>
    </row>
    <row r="207" spans="1:11" s="10" customFormat="1" ht="32.4" customHeight="1" x14ac:dyDescent="0.25">
      <c r="A207" s="51" t="s">
        <v>225</v>
      </c>
      <c r="B207" s="29" t="s">
        <v>284</v>
      </c>
      <c r="C207" s="36">
        <f>C208+C215+C221+C227+C231+C234+C241+C247+C253+C262</f>
        <v>988362.87999999989</v>
      </c>
      <c r="D207" s="8"/>
      <c r="E207" s="9"/>
      <c r="F207" s="7"/>
      <c r="G207" s="7"/>
      <c r="H207" s="7"/>
      <c r="I207" s="9"/>
      <c r="J207" s="7"/>
      <c r="K207" s="7"/>
    </row>
    <row r="208" spans="1:11" s="10" customFormat="1" ht="39.299999999999997" customHeight="1" x14ac:dyDescent="0.25">
      <c r="A208" s="51" t="s">
        <v>227</v>
      </c>
      <c r="B208" s="29" t="s">
        <v>285</v>
      </c>
      <c r="C208" s="36">
        <f t="shared" ref="C208" si="41">C209</f>
        <v>34257.870000000003</v>
      </c>
      <c r="D208" s="8"/>
      <c r="E208" s="9"/>
      <c r="F208" s="7"/>
      <c r="G208" s="7"/>
      <c r="H208" s="7"/>
      <c r="I208" s="9"/>
      <c r="J208" s="7"/>
      <c r="K208" s="7"/>
    </row>
    <row r="209" spans="1:11" s="10" customFormat="1" ht="53.7" customHeight="1" x14ac:dyDescent="0.25">
      <c r="A209" s="55" t="s">
        <v>229</v>
      </c>
      <c r="B209" s="29" t="s">
        <v>286</v>
      </c>
      <c r="C209" s="36">
        <f>C211+C214+C212+C210+C213</f>
        <v>34257.870000000003</v>
      </c>
      <c r="D209" s="8"/>
      <c r="E209" s="9"/>
      <c r="F209" s="7"/>
      <c r="G209" s="7"/>
      <c r="H209" s="7"/>
      <c r="I209" s="9"/>
      <c r="J209" s="7"/>
      <c r="K209" s="7"/>
    </row>
    <row r="210" spans="1:11" s="10" customFormat="1" ht="110.15" hidden="1" customHeight="1" x14ac:dyDescent="0.25">
      <c r="A210" s="34" t="s">
        <v>765</v>
      </c>
      <c r="B210" s="29" t="s">
        <v>746</v>
      </c>
      <c r="C210" s="36">
        <v>0</v>
      </c>
      <c r="D210" s="8"/>
      <c r="E210" s="9"/>
      <c r="F210" s="7"/>
      <c r="G210" s="7"/>
      <c r="H210" s="7"/>
      <c r="I210" s="9"/>
      <c r="J210" s="7"/>
      <c r="K210" s="7"/>
    </row>
    <row r="211" spans="1:11" s="10" customFormat="1" ht="67.599999999999994" customHeight="1" x14ac:dyDescent="0.25">
      <c r="A211" s="55" t="s">
        <v>766</v>
      </c>
      <c r="B211" s="29" t="s">
        <v>287</v>
      </c>
      <c r="C211" s="36">
        <v>2500</v>
      </c>
      <c r="D211" s="8"/>
      <c r="E211" s="9"/>
      <c r="F211" s="7"/>
      <c r="G211" s="7"/>
      <c r="H211" s="7"/>
      <c r="I211" s="9"/>
      <c r="J211" s="7"/>
      <c r="K211" s="7"/>
    </row>
    <row r="212" spans="1:11" s="10" customFormat="1" ht="104.25" hidden="1" customHeight="1" x14ac:dyDescent="0.25">
      <c r="A212" s="34" t="s">
        <v>288</v>
      </c>
      <c r="B212" s="38" t="s">
        <v>289</v>
      </c>
      <c r="C212" s="33">
        <v>0</v>
      </c>
      <c r="D212" s="8"/>
      <c r="E212" s="9"/>
      <c r="F212" s="7"/>
      <c r="G212" s="7"/>
      <c r="H212" s="7"/>
      <c r="I212" s="9"/>
      <c r="J212" s="7"/>
      <c r="K212" s="7"/>
    </row>
    <row r="213" spans="1:11" s="10" customFormat="1" ht="69.400000000000006" customHeight="1" x14ac:dyDescent="0.25">
      <c r="A213" s="55" t="s">
        <v>893</v>
      </c>
      <c r="B213" s="29" t="s">
        <v>289</v>
      </c>
      <c r="C213" s="36">
        <v>2.5499999999999998</v>
      </c>
      <c r="D213" s="8"/>
      <c r="E213" s="9"/>
      <c r="F213" s="7"/>
      <c r="G213" s="7"/>
      <c r="H213" s="7"/>
      <c r="I213" s="9"/>
      <c r="J213" s="7"/>
      <c r="K213" s="7"/>
    </row>
    <row r="214" spans="1:11" s="10" customFormat="1" ht="58.95" x14ac:dyDescent="0.25">
      <c r="A214" s="55" t="s">
        <v>767</v>
      </c>
      <c r="B214" s="29" t="s">
        <v>290</v>
      </c>
      <c r="C214" s="36">
        <v>31755.32</v>
      </c>
      <c r="D214" s="8"/>
      <c r="E214" s="9"/>
      <c r="F214" s="7"/>
      <c r="G214" s="7"/>
      <c r="H214" s="7"/>
      <c r="I214" s="9"/>
      <c r="J214" s="7"/>
      <c r="K214" s="7"/>
    </row>
    <row r="215" spans="1:11" s="10" customFormat="1" ht="56.95" customHeight="1" x14ac:dyDescent="0.25">
      <c r="A215" s="63" t="s">
        <v>232</v>
      </c>
      <c r="B215" s="29" t="s">
        <v>291</v>
      </c>
      <c r="C215" s="36">
        <f t="shared" ref="C215" si="42">C216</f>
        <v>135700.98000000001</v>
      </c>
      <c r="D215" s="8"/>
      <c r="E215" s="9"/>
      <c r="F215" s="7"/>
      <c r="G215" s="7"/>
      <c r="H215" s="7"/>
      <c r="I215" s="9"/>
      <c r="J215" s="7"/>
      <c r="K215" s="7"/>
    </row>
    <row r="216" spans="1:11" s="10" customFormat="1" ht="67.45" customHeight="1" x14ac:dyDescent="0.25">
      <c r="A216" s="63" t="s">
        <v>234</v>
      </c>
      <c r="B216" s="29" t="s">
        <v>292</v>
      </c>
      <c r="C216" s="36">
        <f t="shared" ref="C216" si="43">C218+C219+C220+C217</f>
        <v>135700.98000000001</v>
      </c>
      <c r="D216" s="8"/>
      <c r="E216" s="9"/>
      <c r="F216" s="7"/>
      <c r="G216" s="7"/>
      <c r="H216" s="7"/>
      <c r="I216" s="9"/>
      <c r="J216" s="7"/>
      <c r="K216" s="7"/>
    </row>
    <row r="217" spans="1:11" s="10" customFormat="1" ht="120.45" customHeight="1" x14ac:dyDescent="0.25">
      <c r="A217" s="55" t="s">
        <v>772</v>
      </c>
      <c r="B217" s="29" t="s">
        <v>293</v>
      </c>
      <c r="C217" s="36">
        <v>4001</v>
      </c>
      <c r="D217" s="8"/>
      <c r="E217" s="9"/>
      <c r="F217" s="7"/>
      <c r="G217" s="7"/>
      <c r="H217" s="7"/>
      <c r="I217" s="9"/>
      <c r="J217" s="7"/>
      <c r="K217" s="7"/>
    </row>
    <row r="218" spans="1:11" s="10" customFormat="1" ht="93.6" customHeight="1" x14ac:dyDescent="0.25">
      <c r="A218" s="55" t="s">
        <v>894</v>
      </c>
      <c r="B218" s="29" t="s">
        <v>294</v>
      </c>
      <c r="C218" s="36">
        <v>16710.66</v>
      </c>
      <c r="D218" s="8"/>
      <c r="E218" s="9"/>
      <c r="F218" s="7"/>
      <c r="G218" s="7"/>
      <c r="H218" s="7"/>
      <c r="I218" s="9"/>
      <c r="J218" s="7"/>
      <c r="K218" s="7"/>
    </row>
    <row r="219" spans="1:11" s="10" customFormat="1" ht="123.05" customHeight="1" x14ac:dyDescent="0.25">
      <c r="A219" s="55" t="s">
        <v>773</v>
      </c>
      <c r="B219" s="29" t="s">
        <v>295</v>
      </c>
      <c r="C219" s="36">
        <f>2009.55+11917.58</f>
        <v>13927.13</v>
      </c>
      <c r="D219" s="8"/>
      <c r="E219" s="9"/>
      <c r="F219" s="7"/>
      <c r="G219" s="7"/>
      <c r="H219" s="7"/>
      <c r="I219" s="9"/>
      <c r="J219" s="7"/>
      <c r="K219" s="7"/>
    </row>
    <row r="220" spans="1:11" s="10" customFormat="1" ht="72.650000000000006" customHeight="1" x14ac:dyDescent="0.25">
      <c r="A220" s="55" t="s">
        <v>774</v>
      </c>
      <c r="B220" s="29" t="s">
        <v>296</v>
      </c>
      <c r="C220" s="36">
        <v>101062.19</v>
      </c>
      <c r="D220" s="8"/>
      <c r="E220" s="9"/>
      <c r="F220" s="7"/>
      <c r="G220" s="7"/>
      <c r="H220" s="7"/>
      <c r="I220" s="9"/>
      <c r="J220" s="7"/>
      <c r="K220" s="7"/>
    </row>
    <row r="221" spans="1:11" s="10" customFormat="1" ht="41.25" customHeight="1" x14ac:dyDescent="0.25">
      <c r="A221" s="63" t="s">
        <v>239</v>
      </c>
      <c r="B221" s="29" t="s">
        <v>297</v>
      </c>
      <c r="C221" s="36">
        <f t="shared" ref="C221" si="44">C222</f>
        <v>17240.510000000002</v>
      </c>
      <c r="D221" s="8"/>
      <c r="E221" s="9"/>
      <c r="F221" s="7"/>
      <c r="G221" s="7"/>
      <c r="H221" s="7"/>
      <c r="I221" s="9"/>
      <c r="J221" s="7"/>
      <c r="K221" s="7"/>
    </row>
    <row r="222" spans="1:11" s="10" customFormat="1" ht="52.4" customHeight="1" x14ac:dyDescent="0.25">
      <c r="A222" s="63" t="s">
        <v>298</v>
      </c>
      <c r="B222" s="29" t="s">
        <v>299</v>
      </c>
      <c r="C222" s="36">
        <f t="shared" ref="C222" si="45">C223+C224+C225+C226</f>
        <v>17240.510000000002</v>
      </c>
      <c r="D222" s="8"/>
      <c r="E222" s="9"/>
      <c r="F222" s="7"/>
      <c r="G222" s="7"/>
      <c r="H222" s="7"/>
      <c r="I222" s="9"/>
      <c r="J222" s="7"/>
      <c r="K222" s="7"/>
    </row>
    <row r="223" spans="1:11" s="10" customFormat="1" ht="65.45" customHeight="1" x14ac:dyDescent="0.25">
      <c r="A223" s="55" t="s">
        <v>738</v>
      </c>
      <c r="B223" s="29" t="s">
        <v>300</v>
      </c>
      <c r="C223" s="36">
        <v>1950</v>
      </c>
      <c r="D223" s="8"/>
      <c r="E223" s="9"/>
      <c r="F223" s="7"/>
      <c r="G223" s="7"/>
      <c r="H223" s="7"/>
      <c r="I223" s="9"/>
      <c r="J223" s="7"/>
      <c r="K223" s="7"/>
    </row>
    <row r="224" spans="1:11" s="10" customFormat="1" ht="70.05" customHeight="1" x14ac:dyDescent="0.25">
      <c r="A224" s="55" t="s">
        <v>775</v>
      </c>
      <c r="B224" s="29" t="s">
        <v>301</v>
      </c>
      <c r="C224" s="36">
        <v>5000</v>
      </c>
      <c r="D224" s="8"/>
      <c r="E224" s="9"/>
      <c r="F224" s="7"/>
      <c r="G224" s="7"/>
      <c r="H224" s="7"/>
      <c r="I224" s="9"/>
      <c r="J224" s="7"/>
      <c r="K224" s="7"/>
    </row>
    <row r="225" spans="1:11" s="10" customFormat="1" ht="56.3" customHeight="1" x14ac:dyDescent="0.25">
      <c r="A225" s="55" t="s">
        <v>769</v>
      </c>
      <c r="B225" s="29" t="s">
        <v>302</v>
      </c>
      <c r="C225" s="36">
        <v>10290.51</v>
      </c>
      <c r="D225" s="8"/>
      <c r="E225" s="9"/>
      <c r="F225" s="7"/>
      <c r="G225" s="7"/>
      <c r="H225" s="7"/>
      <c r="I225" s="9"/>
      <c r="J225" s="7"/>
      <c r="K225" s="7"/>
    </row>
    <row r="226" spans="1:11" s="10" customFormat="1" ht="84.6" hidden="1" customHeight="1" x14ac:dyDescent="0.25">
      <c r="A226" s="34" t="s">
        <v>303</v>
      </c>
      <c r="B226" s="38" t="s">
        <v>304</v>
      </c>
      <c r="C226" s="33">
        <v>0</v>
      </c>
      <c r="D226" s="8"/>
      <c r="E226" s="9"/>
      <c r="F226" s="7"/>
      <c r="G226" s="7"/>
      <c r="H226" s="7"/>
      <c r="I226" s="9"/>
      <c r="J226" s="7"/>
      <c r="K226" s="7"/>
    </row>
    <row r="227" spans="1:11" s="10" customFormat="1" ht="66.8" hidden="1" customHeight="1" x14ac:dyDescent="0.25">
      <c r="A227" s="34" t="s">
        <v>776</v>
      </c>
      <c r="B227" s="29" t="s">
        <v>305</v>
      </c>
      <c r="C227" s="36">
        <f t="shared" ref="C227" si="46">C228</f>
        <v>0</v>
      </c>
      <c r="D227" s="8"/>
      <c r="E227" s="9"/>
      <c r="F227" s="7"/>
      <c r="G227" s="7"/>
      <c r="H227" s="7"/>
      <c r="I227" s="9"/>
      <c r="J227" s="7"/>
      <c r="K227" s="7"/>
    </row>
    <row r="228" spans="1:11" s="10" customFormat="1" ht="94.45" hidden="1" customHeight="1" x14ac:dyDescent="0.25">
      <c r="A228" s="34" t="s">
        <v>777</v>
      </c>
      <c r="B228" s="29" t="s">
        <v>306</v>
      </c>
      <c r="C228" s="36">
        <f t="shared" ref="C228" si="47">C230+C229</f>
        <v>0</v>
      </c>
      <c r="D228" s="8"/>
      <c r="E228" s="9"/>
      <c r="F228" s="7"/>
      <c r="G228" s="7"/>
      <c r="H228" s="7"/>
      <c r="I228" s="9"/>
      <c r="J228" s="7"/>
      <c r="K228" s="7"/>
    </row>
    <row r="229" spans="1:11" s="10" customFormat="1" ht="6.55" hidden="1" customHeight="1" x14ac:dyDescent="0.25">
      <c r="A229" s="34" t="s">
        <v>307</v>
      </c>
      <c r="B229" s="38" t="s">
        <v>308</v>
      </c>
      <c r="C229" s="33">
        <v>0</v>
      </c>
      <c r="D229" s="8"/>
      <c r="E229" s="9"/>
      <c r="F229" s="7"/>
      <c r="G229" s="7"/>
      <c r="H229" s="7"/>
      <c r="I229" s="9"/>
      <c r="J229" s="7"/>
      <c r="K229" s="7"/>
    </row>
    <row r="230" spans="1:11" s="10" customFormat="1" ht="109.15" hidden="1" customHeight="1" x14ac:dyDescent="0.25">
      <c r="A230" s="34" t="s">
        <v>309</v>
      </c>
      <c r="B230" s="29" t="s">
        <v>310</v>
      </c>
      <c r="C230" s="36">
        <v>0</v>
      </c>
      <c r="D230" s="8"/>
      <c r="E230" s="9"/>
      <c r="F230" s="7"/>
      <c r="G230" s="7"/>
      <c r="H230" s="7"/>
      <c r="I230" s="9"/>
      <c r="J230" s="7"/>
      <c r="K230" s="7"/>
    </row>
    <row r="231" spans="1:11" s="10" customFormat="1" ht="42.55" customHeight="1" x14ac:dyDescent="0.25">
      <c r="A231" s="55" t="s">
        <v>311</v>
      </c>
      <c r="B231" s="29" t="s">
        <v>312</v>
      </c>
      <c r="C231" s="36">
        <f t="shared" ref="C231:C232" si="48">C232</f>
        <v>1500</v>
      </c>
      <c r="D231" s="8"/>
      <c r="E231" s="9"/>
      <c r="F231" s="7"/>
      <c r="G231" s="7"/>
      <c r="H231" s="7"/>
      <c r="I231" s="9"/>
      <c r="J231" s="7"/>
      <c r="K231" s="7"/>
    </row>
    <row r="232" spans="1:11" s="10" customFormat="1" ht="53.7" customHeight="1" x14ac:dyDescent="0.25">
      <c r="A232" s="55" t="s">
        <v>313</v>
      </c>
      <c r="B232" s="29" t="s">
        <v>314</v>
      </c>
      <c r="C232" s="36">
        <f t="shared" si="48"/>
        <v>1500</v>
      </c>
      <c r="D232" s="8"/>
      <c r="E232" s="9"/>
      <c r="F232" s="7"/>
      <c r="G232" s="7"/>
      <c r="H232" s="7"/>
      <c r="I232" s="9"/>
      <c r="J232" s="7"/>
      <c r="K232" s="7"/>
    </row>
    <row r="233" spans="1:11" s="10" customFormat="1" ht="58.25" customHeight="1" x14ac:dyDescent="0.25">
      <c r="A233" s="55" t="s">
        <v>315</v>
      </c>
      <c r="B233" s="29" t="s">
        <v>316</v>
      </c>
      <c r="C233" s="36">
        <v>1500</v>
      </c>
      <c r="D233" s="8"/>
      <c r="E233" s="9"/>
      <c r="F233" s="7"/>
      <c r="G233" s="7"/>
      <c r="H233" s="7"/>
      <c r="I233" s="9"/>
      <c r="J233" s="7"/>
      <c r="K233" s="7"/>
    </row>
    <row r="234" spans="1:11" s="10" customFormat="1" ht="53.7" customHeight="1" x14ac:dyDescent="0.25">
      <c r="A234" s="55" t="s">
        <v>317</v>
      </c>
      <c r="B234" s="29" t="s">
        <v>318</v>
      </c>
      <c r="C234" s="36">
        <f t="shared" ref="C234" si="49">C235</f>
        <v>154990.64000000001</v>
      </c>
      <c r="D234" s="8"/>
      <c r="E234" s="9"/>
      <c r="F234" s="7"/>
      <c r="G234" s="7"/>
      <c r="H234" s="7"/>
      <c r="I234" s="9"/>
      <c r="J234" s="7"/>
      <c r="K234" s="7"/>
    </row>
    <row r="235" spans="1:11" s="10" customFormat="1" ht="66.150000000000006" customHeight="1" x14ac:dyDescent="0.25">
      <c r="A235" s="55" t="s">
        <v>319</v>
      </c>
      <c r="B235" s="29" t="s">
        <v>320</v>
      </c>
      <c r="C235" s="36">
        <f t="shared" ref="C235" si="50">C236+C237+C239+C240+C238</f>
        <v>154990.64000000001</v>
      </c>
      <c r="D235" s="8"/>
      <c r="E235" s="9"/>
      <c r="F235" s="7"/>
      <c r="G235" s="7"/>
      <c r="H235" s="7"/>
      <c r="I235" s="9"/>
      <c r="J235" s="7"/>
      <c r="K235" s="7"/>
    </row>
    <row r="236" spans="1:11" s="10" customFormat="1" ht="85.75" customHeight="1" x14ac:dyDescent="0.25">
      <c r="A236" s="55" t="s">
        <v>778</v>
      </c>
      <c r="B236" s="29" t="s">
        <v>321</v>
      </c>
      <c r="C236" s="36">
        <v>923.4</v>
      </c>
      <c r="D236" s="8"/>
      <c r="E236" s="9"/>
      <c r="F236" s="7"/>
      <c r="G236" s="7"/>
      <c r="H236" s="7"/>
      <c r="I236" s="9"/>
      <c r="J236" s="7"/>
      <c r="K236" s="7"/>
    </row>
    <row r="237" spans="1:11" s="10" customFormat="1" ht="77.25" customHeight="1" x14ac:dyDescent="0.25">
      <c r="A237" s="55" t="s">
        <v>779</v>
      </c>
      <c r="B237" s="29" t="s">
        <v>322</v>
      </c>
      <c r="C237" s="36">
        <v>130817.24</v>
      </c>
      <c r="D237" s="8"/>
      <c r="E237" s="9"/>
      <c r="F237" s="7"/>
      <c r="G237" s="7"/>
      <c r="H237" s="7"/>
      <c r="I237" s="9"/>
      <c r="J237" s="7"/>
      <c r="K237" s="7"/>
    </row>
    <row r="238" spans="1:11" s="10" customFormat="1" ht="112.6" hidden="1" customHeight="1" x14ac:dyDescent="0.25">
      <c r="A238" s="34" t="s">
        <v>323</v>
      </c>
      <c r="B238" s="38" t="s">
        <v>324</v>
      </c>
      <c r="C238" s="33">
        <v>0</v>
      </c>
      <c r="D238" s="8"/>
      <c r="E238" s="9"/>
      <c r="F238" s="7"/>
      <c r="G238" s="7"/>
      <c r="H238" s="7"/>
      <c r="I238" s="9"/>
      <c r="J238" s="7"/>
      <c r="K238" s="7"/>
    </row>
    <row r="239" spans="1:11" s="10" customFormat="1" ht="83.15" customHeight="1" x14ac:dyDescent="0.25">
      <c r="A239" s="55" t="s">
        <v>325</v>
      </c>
      <c r="B239" s="29" t="s">
        <v>326</v>
      </c>
      <c r="C239" s="36">
        <v>15000</v>
      </c>
      <c r="D239" s="8"/>
      <c r="E239" s="9"/>
      <c r="F239" s="7"/>
      <c r="G239" s="7"/>
      <c r="H239" s="7"/>
      <c r="I239" s="9"/>
      <c r="J239" s="7"/>
      <c r="K239" s="7"/>
    </row>
    <row r="240" spans="1:11" s="10" customFormat="1" ht="64.8" customHeight="1" x14ac:dyDescent="0.25">
      <c r="A240" s="55" t="s">
        <v>327</v>
      </c>
      <c r="B240" s="29" t="s">
        <v>328</v>
      </c>
      <c r="C240" s="36">
        <v>8250</v>
      </c>
      <c r="D240" s="8"/>
      <c r="E240" s="9"/>
      <c r="F240" s="7"/>
      <c r="G240" s="7"/>
      <c r="H240" s="7"/>
      <c r="I240" s="9"/>
      <c r="J240" s="7"/>
      <c r="K240" s="7"/>
    </row>
    <row r="241" spans="1:11" s="10" customFormat="1" ht="63.5" customHeight="1" x14ac:dyDescent="0.25">
      <c r="A241" s="55" t="s">
        <v>780</v>
      </c>
      <c r="B241" s="29" t="s">
        <v>329</v>
      </c>
      <c r="C241" s="36">
        <f t="shared" ref="C241" si="51">C242</f>
        <v>5387.17</v>
      </c>
      <c r="D241" s="8"/>
      <c r="E241" s="9"/>
      <c r="F241" s="7"/>
      <c r="G241" s="7"/>
      <c r="H241" s="7"/>
      <c r="I241" s="9"/>
      <c r="J241" s="7"/>
      <c r="K241" s="7"/>
    </row>
    <row r="242" spans="1:11" s="10" customFormat="1" ht="87.05" customHeight="1" x14ac:dyDescent="0.25">
      <c r="A242" s="55" t="s">
        <v>781</v>
      </c>
      <c r="B242" s="29" t="s">
        <v>330</v>
      </c>
      <c r="C242" s="36">
        <f t="shared" ref="C242" si="52">C243+C244+C246+C245</f>
        <v>5387.17</v>
      </c>
      <c r="D242" s="8"/>
      <c r="E242" s="9"/>
      <c r="F242" s="7"/>
      <c r="G242" s="7"/>
      <c r="H242" s="7"/>
      <c r="I242" s="9"/>
      <c r="J242" s="7"/>
      <c r="K242" s="7"/>
    </row>
    <row r="243" spans="1:11" s="10" customFormat="1" ht="108.65" customHeight="1" x14ac:dyDescent="0.25">
      <c r="A243" s="55" t="s">
        <v>782</v>
      </c>
      <c r="B243" s="29" t="s">
        <v>331</v>
      </c>
      <c r="C243" s="36">
        <v>1800</v>
      </c>
      <c r="D243" s="8"/>
      <c r="E243" s="9"/>
      <c r="F243" s="7"/>
      <c r="G243" s="7"/>
      <c r="H243" s="7"/>
      <c r="I243" s="9"/>
      <c r="J243" s="7"/>
      <c r="K243" s="7"/>
    </row>
    <row r="244" spans="1:11" s="10" customFormat="1" ht="118.5" customHeight="1" x14ac:dyDescent="0.25">
      <c r="A244" s="55" t="s">
        <v>783</v>
      </c>
      <c r="B244" s="29" t="s">
        <v>332</v>
      </c>
      <c r="C244" s="36">
        <v>3553.29</v>
      </c>
      <c r="D244" s="8"/>
      <c r="E244" s="9"/>
      <c r="F244" s="7"/>
      <c r="G244" s="7"/>
      <c r="H244" s="7"/>
      <c r="I244" s="9"/>
      <c r="J244" s="7"/>
      <c r="K244" s="7"/>
    </row>
    <row r="245" spans="1:11" s="10" customFormat="1" ht="139.44999999999999" customHeight="1" x14ac:dyDescent="0.25">
      <c r="A245" s="55" t="s">
        <v>895</v>
      </c>
      <c r="B245" s="29" t="s">
        <v>333</v>
      </c>
      <c r="C245" s="36">
        <v>33.880000000000003</v>
      </c>
      <c r="D245" s="8"/>
      <c r="E245" s="9"/>
      <c r="F245" s="7"/>
      <c r="G245" s="7"/>
      <c r="H245" s="7"/>
      <c r="I245" s="9"/>
      <c r="J245" s="7"/>
      <c r="K245" s="7"/>
    </row>
    <row r="246" spans="1:11" s="10" customFormat="1" ht="110.95" hidden="1" customHeight="1" x14ac:dyDescent="0.25">
      <c r="A246" s="34" t="s">
        <v>334</v>
      </c>
      <c r="B246" s="29" t="s">
        <v>335</v>
      </c>
      <c r="C246" s="36">
        <v>0</v>
      </c>
      <c r="D246" s="8"/>
      <c r="E246" s="9"/>
      <c r="F246" s="7"/>
      <c r="G246" s="7"/>
      <c r="H246" s="7"/>
      <c r="I246" s="9"/>
      <c r="J246" s="7"/>
      <c r="K246" s="7"/>
    </row>
    <row r="247" spans="1:11" s="10" customFormat="1" ht="46.5" customHeight="1" x14ac:dyDescent="0.25">
      <c r="A247" s="55" t="s">
        <v>244</v>
      </c>
      <c r="B247" s="29" t="s">
        <v>336</v>
      </c>
      <c r="C247" s="36">
        <f t="shared" ref="C247" si="53">C248</f>
        <v>92541.14</v>
      </c>
      <c r="D247" s="8"/>
      <c r="E247" s="9"/>
      <c r="F247" s="7"/>
      <c r="G247" s="7"/>
      <c r="H247" s="7"/>
      <c r="I247" s="9"/>
      <c r="J247" s="7"/>
      <c r="K247" s="7"/>
    </row>
    <row r="248" spans="1:11" s="10" customFormat="1" ht="58.95" customHeight="1" x14ac:dyDescent="0.25">
      <c r="A248" s="55" t="s">
        <v>246</v>
      </c>
      <c r="B248" s="29" t="s">
        <v>337</v>
      </c>
      <c r="C248" s="36">
        <f>C250+C249+C251+C252</f>
        <v>92541.14</v>
      </c>
      <c r="D248" s="8"/>
      <c r="E248" s="9"/>
      <c r="F248" s="7"/>
      <c r="G248" s="7"/>
      <c r="H248" s="7"/>
      <c r="I248" s="9"/>
      <c r="J248" s="7"/>
      <c r="K248" s="7"/>
    </row>
    <row r="249" spans="1:11" s="10" customFormat="1" ht="2.15" hidden="1" customHeight="1" x14ac:dyDescent="0.25">
      <c r="A249" s="34" t="s">
        <v>338</v>
      </c>
      <c r="B249" s="38" t="s">
        <v>339</v>
      </c>
      <c r="C249" s="33">
        <v>0</v>
      </c>
      <c r="D249" s="8"/>
      <c r="E249" s="9"/>
      <c r="F249" s="7"/>
      <c r="G249" s="7"/>
      <c r="H249" s="7"/>
      <c r="I249" s="9"/>
      <c r="J249" s="7"/>
      <c r="K249" s="7"/>
    </row>
    <row r="250" spans="1:11" s="10" customFormat="1" ht="92.3" customHeight="1" x14ac:dyDescent="0.25">
      <c r="A250" s="55" t="s">
        <v>784</v>
      </c>
      <c r="B250" s="29" t="s">
        <v>339</v>
      </c>
      <c r="C250" s="36">
        <v>1000</v>
      </c>
      <c r="D250" s="8"/>
      <c r="E250" s="9"/>
      <c r="F250" s="7"/>
      <c r="G250" s="7"/>
      <c r="H250" s="7"/>
      <c r="I250" s="9"/>
      <c r="J250" s="7"/>
      <c r="K250" s="7"/>
    </row>
    <row r="251" spans="1:11" s="10" customFormat="1" ht="104.75" customHeight="1" x14ac:dyDescent="0.25">
      <c r="A251" s="55" t="s">
        <v>785</v>
      </c>
      <c r="B251" s="29" t="s">
        <v>340</v>
      </c>
      <c r="C251" s="36">
        <v>3539.76</v>
      </c>
      <c r="D251" s="8"/>
      <c r="E251" s="9"/>
      <c r="F251" s="7"/>
      <c r="G251" s="7"/>
      <c r="H251" s="7"/>
      <c r="I251" s="9"/>
      <c r="J251" s="7"/>
      <c r="K251" s="7"/>
    </row>
    <row r="252" spans="1:11" s="10" customFormat="1" ht="70.05" customHeight="1" x14ac:dyDescent="0.25">
      <c r="A252" s="55" t="s">
        <v>770</v>
      </c>
      <c r="B252" s="29" t="s">
        <v>341</v>
      </c>
      <c r="C252" s="36">
        <v>88001.38</v>
      </c>
      <c r="D252" s="8"/>
      <c r="E252" s="9"/>
      <c r="F252" s="7"/>
      <c r="G252" s="7"/>
      <c r="H252" s="7"/>
      <c r="I252" s="9"/>
      <c r="J252" s="7"/>
      <c r="K252" s="7"/>
    </row>
    <row r="253" spans="1:11" s="10" customFormat="1" ht="52.85" customHeight="1" x14ac:dyDescent="0.25">
      <c r="A253" s="55" t="s">
        <v>249</v>
      </c>
      <c r="B253" s="29" t="s">
        <v>342</v>
      </c>
      <c r="C253" s="36">
        <f t="shared" ref="C253" si="54">C254</f>
        <v>79449.149999999994</v>
      </c>
      <c r="D253" s="8"/>
      <c r="E253" s="9"/>
      <c r="F253" s="7"/>
      <c r="G253" s="7"/>
      <c r="H253" s="7"/>
      <c r="I253" s="9"/>
      <c r="J253" s="7"/>
      <c r="K253" s="7"/>
    </row>
    <row r="254" spans="1:11" s="10" customFormat="1" ht="56.95" customHeight="1" x14ac:dyDescent="0.25">
      <c r="A254" s="55" t="s">
        <v>251</v>
      </c>
      <c r="B254" s="29" t="s">
        <v>343</v>
      </c>
      <c r="C254" s="36">
        <f t="shared" ref="C254" si="55">C255+C256+C257+C258+C259+C260+C261</f>
        <v>79449.149999999994</v>
      </c>
      <c r="D254" s="8"/>
      <c r="E254" s="9"/>
      <c r="F254" s="7"/>
      <c r="G254" s="7"/>
      <c r="H254" s="7"/>
      <c r="I254" s="9"/>
      <c r="J254" s="7"/>
      <c r="K254" s="7"/>
    </row>
    <row r="255" spans="1:11" s="10" customFormat="1" ht="125.05" customHeight="1" x14ac:dyDescent="0.25">
      <c r="A255" s="55" t="s">
        <v>786</v>
      </c>
      <c r="B255" s="29" t="s">
        <v>344</v>
      </c>
      <c r="C255" s="36">
        <v>47650</v>
      </c>
      <c r="D255" s="8"/>
      <c r="E255" s="9"/>
      <c r="F255" s="7"/>
      <c r="G255" s="7"/>
      <c r="H255" s="7"/>
      <c r="I255" s="9"/>
      <c r="J255" s="7"/>
      <c r="K255" s="7"/>
    </row>
    <row r="256" spans="1:11" s="10" customFormat="1" ht="69.400000000000006" customHeight="1" x14ac:dyDescent="0.25">
      <c r="A256" s="55" t="s">
        <v>787</v>
      </c>
      <c r="B256" s="29" t="s">
        <v>345</v>
      </c>
      <c r="C256" s="36">
        <v>1500</v>
      </c>
      <c r="D256" s="8"/>
      <c r="E256" s="9"/>
      <c r="F256" s="7"/>
      <c r="G256" s="7"/>
      <c r="H256" s="7"/>
      <c r="I256" s="9"/>
      <c r="J256" s="7"/>
      <c r="K256" s="7"/>
    </row>
    <row r="257" spans="1:11" s="10" customFormat="1" ht="86.4" customHeight="1" x14ac:dyDescent="0.25">
      <c r="A257" s="55" t="s">
        <v>788</v>
      </c>
      <c r="B257" s="29" t="s">
        <v>346</v>
      </c>
      <c r="C257" s="36">
        <v>5000</v>
      </c>
      <c r="D257" s="8"/>
      <c r="E257" s="9"/>
      <c r="F257" s="7"/>
      <c r="G257" s="7"/>
      <c r="H257" s="7"/>
      <c r="I257" s="9"/>
      <c r="J257" s="7"/>
      <c r="K257" s="7"/>
    </row>
    <row r="258" spans="1:11" s="10" customFormat="1" ht="66.8" customHeight="1" x14ac:dyDescent="0.25">
      <c r="A258" s="55" t="s">
        <v>789</v>
      </c>
      <c r="B258" s="29" t="s">
        <v>347</v>
      </c>
      <c r="C258" s="36">
        <v>6547.81</v>
      </c>
      <c r="D258" s="8"/>
      <c r="E258" s="9"/>
      <c r="F258" s="7"/>
      <c r="G258" s="7"/>
      <c r="H258" s="7"/>
      <c r="I258" s="9"/>
      <c r="J258" s="7"/>
      <c r="K258" s="7"/>
    </row>
    <row r="259" spans="1:11" s="10" customFormat="1" ht="134.69999999999999" hidden="1" customHeight="1" x14ac:dyDescent="0.25">
      <c r="A259" s="34" t="s">
        <v>790</v>
      </c>
      <c r="B259" s="29" t="s">
        <v>348</v>
      </c>
      <c r="C259" s="36">
        <v>0</v>
      </c>
      <c r="D259" s="8"/>
      <c r="E259" s="9"/>
      <c r="F259" s="7"/>
      <c r="G259" s="7"/>
      <c r="H259" s="7"/>
      <c r="I259" s="9"/>
      <c r="J259" s="7"/>
      <c r="K259" s="7"/>
    </row>
    <row r="260" spans="1:11" s="10" customFormat="1" ht="153" hidden="1" customHeight="1" x14ac:dyDescent="0.25">
      <c r="A260" s="34" t="s">
        <v>791</v>
      </c>
      <c r="B260" s="29" t="s">
        <v>349</v>
      </c>
      <c r="C260" s="36">
        <v>0</v>
      </c>
      <c r="D260" s="8"/>
      <c r="E260" s="9"/>
      <c r="F260" s="7"/>
      <c r="G260" s="7"/>
      <c r="H260" s="7"/>
      <c r="I260" s="9"/>
      <c r="J260" s="7"/>
      <c r="K260" s="7"/>
    </row>
    <row r="261" spans="1:11" s="10" customFormat="1" ht="56.95" customHeight="1" x14ac:dyDescent="0.25">
      <c r="A261" s="55" t="s">
        <v>768</v>
      </c>
      <c r="B261" s="29" t="s">
        <v>350</v>
      </c>
      <c r="C261" s="36">
        <v>18751.34</v>
      </c>
      <c r="D261" s="8"/>
      <c r="E261" s="9"/>
      <c r="F261" s="7"/>
      <c r="G261" s="7"/>
      <c r="H261" s="7"/>
      <c r="I261" s="9"/>
      <c r="J261" s="7"/>
      <c r="K261" s="7"/>
    </row>
    <row r="262" spans="1:11" s="10" customFormat="1" ht="53.7" customHeight="1" x14ac:dyDescent="0.25">
      <c r="A262" s="55" t="s">
        <v>254</v>
      </c>
      <c r="B262" s="29" t="s">
        <v>351</v>
      </c>
      <c r="C262" s="36">
        <f t="shared" ref="C262" si="56">C263</f>
        <v>467295.42</v>
      </c>
      <c r="D262" s="8"/>
      <c r="E262" s="9"/>
      <c r="F262" s="7"/>
      <c r="G262" s="7"/>
      <c r="H262" s="7"/>
      <c r="I262" s="9"/>
      <c r="J262" s="7"/>
      <c r="K262" s="7"/>
    </row>
    <row r="263" spans="1:11" s="10" customFormat="1" ht="65.45" customHeight="1" x14ac:dyDescent="0.25">
      <c r="A263" s="55" t="s">
        <v>256</v>
      </c>
      <c r="B263" s="29" t="s">
        <v>352</v>
      </c>
      <c r="C263" s="36">
        <f>C265+C267+C268+C269+C270+C266+C264</f>
        <v>467295.42</v>
      </c>
      <c r="D263" s="8"/>
      <c r="E263" s="9"/>
      <c r="F263" s="7"/>
      <c r="G263" s="7"/>
      <c r="H263" s="7"/>
      <c r="I263" s="9"/>
      <c r="J263" s="7"/>
      <c r="K263" s="7"/>
    </row>
    <row r="264" spans="1:11" s="10" customFormat="1" ht="81.2" customHeight="1" x14ac:dyDescent="0.25">
      <c r="A264" s="55" t="s">
        <v>792</v>
      </c>
      <c r="B264" s="29" t="s">
        <v>747</v>
      </c>
      <c r="C264" s="36">
        <v>6500</v>
      </c>
      <c r="D264" s="8"/>
      <c r="E264" s="9"/>
      <c r="F264" s="7"/>
      <c r="G264" s="7"/>
      <c r="H264" s="7"/>
      <c r="I264" s="9"/>
      <c r="J264" s="7"/>
      <c r="K264" s="7"/>
    </row>
    <row r="265" spans="1:11" s="10" customFormat="1" ht="228.6" hidden="1" customHeight="1" x14ac:dyDescent="0.25">
      <c r="A265" s="34" t="s">
        <v>793</v>
      </c>
      <c r="B265" s="29" t="s">
        <v>353</v>
      </c>
      <c r="C265" s="36">
        <v>0</v>
      </c>
      <c r="D265" s="8"/>
      <c r="E265" s="9"/>
      <c r="F265" s="7"/>
      <c r="G265" s="7"/>
      <c r="H265" s="7"/>
      <c r="I265" s="9"/>
      <c r="J265" s="7"/>
      <c r="K265" s="7"/>
    </row>
    <row r="266" spans="1:11" s="10" customFormat="1" ht="79.2" customHeight="1" x14ac:dyDescent="0.25">
      <c r="A266" s="55" t="s">
        <v>354</v>
      </c>
      <c r="B266" s="29" t="s">
        <v>355</v>
      </c>
      <c r="C266" s="36">
        <v>2500</v>
      </c>
      <c r="D266" s="8"/>
      <c r="E266" s="9"/>
      <c r="F266" s="7"/>
      <c r="G266" s="7"/>
      <c r="H266" s="7"/>
      <c r="I266" s="9"/>
      <c r="J266" s="7"/>
      <c r="K266" s="7"/>
    </row>
    <row r="267" spans="1:11" s="10" customFormat="1" ht="127.15" hidden="1" customHeight="1" x14ac:dyDescent="0.25">
      <c r="A267" s="34" t="s">
        <v>356</v>
      </c>
      <c r="B267" s="38" t="s">
        <v>357</v>
      </c>
      <c r="C267" s="33">
        <v>0</v>
      </c>
      <c r="D267" s="8"/>
      <c r="E267" s="9"/>
      <c r="F267" s="7"/>
      <c r="G267" s="7"/>
      <c r="H267" s="7"/>
      <c r="I267" s="9"/>
      <c r="J267" s="7"/>
      <c r="K267" s="7"/>
    </row>
    <row r="268" spans="1:11" s="10" customFormat="1" ht="80.55" customHeight="1" x14ac:dyDescent="0.25">
      <c r="A268" s="55" t="s">
        <v>794</v>
      </c>
      <c r="B268" s="29" t="s">
        <v>358</v>
      </c>
      <c r="C268" s="36">
        <v>1549.2</v>
      </c>
      <c r="D268" s="8"/>
      <c r="E268" s="9"/>
      <c r="F268" s="7"/>
      <c r="G268" s="7"/>
      <c r="H268" s="7"/>
      <c r="I268" s="9"/>
      <c r="J268" s="7"/>
      <c r="K268" s="7"/>
    </row>
    <row r="269" spans="1:11" s="10" customFormat="1" ht="84.45" customHeight="1" x14ac:dyDescent="0.25">
      <c r="A269" s="55" t="s">
        <v>795</v>
      </c>
      <c r="B269" s="29" t="s">
        <v>359</v>
      </c>
      <c r="C269" s="36">
        <v>381746.22</v>
      </c>
      <c r="D269" s="8"/>
      <c r="E269" s="9"/>
      <c r="F269" s="7"/>
      <c r="G269" s="7"/>
      <c r="H269" s="7"/>
      <c r="I269" s="9"/>
      <c r="J269" s="7"/>
      <c r="K269" s="7"/>
    </row>
    <row r="270" spans="1:11" s="10" customFormat="1" ht="70.7" customHeight="1" x14ac:dyDescent="0.25">
      <c r="A270" s="55" t="s">
        <v>771</v>
      </c>
      <c r="B270" s="29" t="s">
        <v>360</v>
      </c>
      <c r="C270" s="36">
        <v>75000</v>
      </c>
      <c r="D270" s="8"/>
      <c r="E270" s="9"/>
      <c r="F270" s="7"/>
      <c r="G270" s="7"/>
      <c r="H270" s="7"/>
      <c r="I270" s="9"/>
      <c r="J270" s="7"/>
      <c r="K270" s="7"/>
    </row>
    <row r="271" spans="1:11" s="10" customFormat="1" ht="13.1" hidden="1" x14ac:dyDescent="0.25">
      <c r="A271" s="31" t="s">
        <v>361</v>
      </c>
      <c r="B271" s="35" t="s">
        <v>362</v>
      </c>
      <c r="C271" s="33">
        <f t="shared" ref="C271" si="57">C275</f>
        <v>0</v>
      </c>
      <c r="D271" s="8"/>
      <c r="E271" s="9"/>
      <c r="F271" s="7"/>
      <c r="G271" s="7"/>
      <c r="H271" s="7"/>
      <c r="I271" s="9"/>
      <c r="J271" s="7"/>
      <c r="K271" s="7"/>
    </row>
    <row r="272" spans="1:11" s="10" customFormat="1" ht="13.1" hidden="1" x14ac:dyDescent="0.25">
      <c r="A272" s="31" t="s">
        <v>7</v>
      </c>
      <c r="B272" s="35" t="s">
        <v>363</v>
      </c>
      <c r="C272" s="33">
        <f t="shared" ref="C272:C274" si="58">C273</f>
        <v>0</v>
      </c>
      <c r="D272" s="8"/>
      <c r="E272" s="9"/>
      <c r="F272" s="7"/>
      <c r="G272" s="7"/>
      <c r="H272" s="7"/>
      <c r="I272" s="9"/>
      <c r="J272" s="7"/>
      <c r="K272" s="7"/>
    </row>
    <row r="273" spans="1:11" s="10" customFormat="1" ht="13.1" hidden="1" x14ac:dyDescent="0.25">
      <c r="A273" s="31" t="s">
        <v>41</v>
      </c>
      <c r="B273" s="35" t="s">
        <v>364</v>
      </c>
      <c r="C273" s="33">
        <f t="shared" si="58"/>
        <v>0</v>
      </c>
      <c r="D273" s="8"/>
      <c r="E273" s="9"/>
      <c r="F273" s="7"/>
      <c r="G273" s="7"/>
      <c r="H273" s="7"/>
      <c r="I273" s="9"/>
      <c r="J273" s="7"/>
      <c r="K273" s="7"/>
    </row>
    <row r="274" spans="1:11" s="10" customFormat="1" ht="64.150000000000006" hidden="1" customHeight="1" x14ac:dyDescent="0.25">
      <c r="A274" s="41" t="s">
        <v>214</v>
      </c>
      <c r="B274" s="35" t="s">
        <v>365</v>
      </c>
      <c r="C274" s="33">
        <f t="shared" si="58"/>
        <v>0</v>
      </c>
      <c r="D274" s="8"/>
      <c r="E274" s="9"/>
      <c r="F274" s="7"/>
      <c r="G274" s="7"/>
      <c r="H274" s="7"/>
      <c r="I274" s="9"/>
      <c r="J274" s="7"/>
      <c r="K274" s="7"/>
    </row>
    <row r="275" spans="1:11" s="10" customFormat="1" ht="51.05" hidden="1" customHeight="1" x14ac:dyDescent="0.25">
      <c r="A275" s="39" t="s">
        <v>214</v>
      </c>
      <c r="B275" s="35" t="s">
        <v>366</v>
      </c>
      <c r="C275" s="33">
        <f t="shared" ref="C275" si="59">C279</f>
        <v>0</v>
      </c>
      <c r="D275" s="8"/>
      <c r="E275" s="9"/>
      <c r="F275" s="7"/>
      <c r="G275" s="7"/>
      <c r="H275" s="7"/>
      <c r="I275" s="9"/>
      <c r="J275" s="7"/>
      <c r="K275" s="7"/>
    </row>
    <row r="276" spans="1:11" s="4" customFormat="1" ht="94.25" hidden="1" x14ac:dyDescent="0.25">
      <c r="A276" s="40" t="s">
        <v>217</v>
      </c>
      <c r="B276" s="38" t="s">
        <v>265</v>
      </c>
      <c r="C276" s="33">
        <f t="shared" ref="C276" si="60">SUM(C277:C278)</f>
        <v>0</v>
      </c>
      <c r="D276" s="6"/>
      <c r="E276" s="3"/>
      <c r="F276" s="2"/>
      <c r="G276" s="2"/>
      <c r="H276" s="2"/>
      <c r="I276" s="3"/>
      <c r="J276" s="2"/>
      <c r="K276" s="2"/>
    </row>
    <row r="277" spans="1:11" s="10" customFormat="1" ht="47.15" hidden="1" x14ac:dyDescent="0.25">
      <c r="A277" s="41" t="s">
        <v>214</v>
      </c>
      <c r="B277" s="35" t="s">
        <v>263</v>
      </c>
      <c r="C277" s="33">
        <v>0</v>
      </c>
      <c r="D277" s="8"/>
      <c r="E277" s="9"/>
      <c r="F277" s="7"/>
      <c r="G277" s="7"/>
      <c r="H277" s="7"/>
      <c r="I277" s="9"/>
      <c r="J277" s="7"/>
      <c r="K277" s="7"/>
    </row>
    <row r="278" spans="1:11" s="10" customFormat="1" ht="47.15" hidden="1" x14ac:dyDescent="0.25">
      <c r="A278" s="39" t="s">
        <v>214</v>
      </c>
      <c r="B278" s="35" t="s">
        <v>264</v>
      </c>
      <c r="C278" s="33">
        <v>0</v>
      </c>
      <c r="D278" s="8"/>
      <c r="E278" s="9"/>
      <c r="F278" s="7"/>
      <c r="G278" s="7"/>
      <c r="H278" s="7"/>
      <c r="I278" s="9"/>
      <c r="J278" s="7"/>
      <c r="K278" s="7"/>
    </row>
    <row r="279" spans="1:11" s="10" customFormat="1" ht="123.55" hidden="1" customHeight="1" x14ac:dyDescent="0.25">
      <c r="A279" s="40" t="s">
        <v>217</v>
      </c>
      <c r="B279" s="38" t="s">
        <v>367</v>
      </c>
      <c r="C279" s="33">
        <v>0</v>
      </c>
      <c r="D279" s="8"/>
      <c r="E279" s="9"/>
      <c r="F279" s="7"/>
      <c r="G279" s="7"/>
      <c r="H279" s="7"/>
      <c r="I279" s="9"/>
      <c r="J279" s="7"/>
      <c r="K279" s="7"/>
    </row>
    <row r="280" spans="1:11" s="10" customFormat="1" ht="23.6" hidden="1" x14ac:dyDescent="0.25">
      <c r="A280" s="31" t="s">
        <v>368</v>
      </c>
      <c r="B280" s="35" t="s">
        <v>369</v>
      </c>
      <c r="C280" s="33">
        <f t="shared" ref="C280:C284" si="61">C281</f>
        <v>0</v>
      </c>
      <c r="D280" s="8"/>
      <c r="E280" s="9"/>
      <c r="F280" s="7"/>
      <c r="G280" s="7"/>
      <c r="H280" s="7"/>
      <c r="I280" s="9"/>
      <c r="J280" s="7"/>
      <c r="K280" s="7"/>
    </row>
    <row r="281" spans="1:11" s="10" customFormat="1" ht="13.1" hidden="1" x14ac:dyDescent="0.25">
      <c r="A281" s="31" t="s">
        <v>7</v>
      </c>
      <c r="B281" s="35" t="s">
        <v>370</v>
      </c>
      <c r="C281" s="33">
        <f t="shared" si="61"/>
        <v>0</v>
      </c>
      <c r="D281" s="8"/>
      <c r="E281" s="9"/>
      <c r="F281" s="7"/>
      <c r="G281" s="7"/>
      <c r="H281" s="7"/>
      <c r="I281" s="9"/>
      <c r="J281" s="7"/>
      <c r="K281" s="7"/>
    </row>
    <row r="282" spans="1:11" s="10" customFormat="1" ht="13.1" hidden="1" x14ac:dyDescent="0.25">
      <c r="A282" s="31" t="s">
        <v>41</v>
      </c>
      <c r="B282" s="35" t="s">
        <v>371</v>
      </c>
      <c r="C282" s="33">
        <f t="shared" si="61"/>
        <v>0</v>
      </c>
      <c r="D282" s="8"/>
      <c r="E282" s="9"/>
      <c r="F282" s="7"/>
      <c r="G282" s="7"/>
      <c r="H282" s="7"/>
      <c r="I282" s="9"/>
      <c r="J282" s="7"/>
      <c r="K282" s="7"/>
    </row>
    <row r="283" spans="1:11" s="10" customFormat="1" ht="68.400000000000006" hidden="1" customHeight="1" x14ac:dyDescent="0.25">
      <c r="A283" s="41" t="s">
        <v>214</v>
      </c>
      <c r="B283" s="35" t="s">
        <v>372</v>
      </c>
      <c r="C283" s="33">
        <f t="shared" si="61"/>
        <v>0</v>
      </c>
      <c r="D283" s="8"/>
      <c r="E283" s="9"/>
      <c r="F283" s="7"/>
      <c r="G283" s="7"/>
      <c r="H283" s="7"/>
      <c r="I283" s="9"/>
      <c r="J283" s="7"/>
      <c r="K283" s="7"/>
    </row>
    <row r="284" spans="1:11" s="10" customFormat="1" ht="68.400000000000006" hidden="1" customHeight="1" x14ac:dyDescent="0.25">
      <c r="A284" s="39" t="s">
        <v>214</v>
      </c>
      <c r="B284" s="35" t="s">
        <v>373</v>
      </c>
      <c r="C284" s="32">
        <f t="shared" si="61"/>
        <v>0</v>
      </c>
      <c r="D284" s="8"/>
      <c r="E284" s="9"/>
      <c r="F284" s="7"/>
      <c r="G284" s="7"/>
      <c r="H284" s="7"/>
      <c r="I284" s="9"/>
      <c r="J284" s="7"/>
      <c r="K284" s="7"/>
    </row>
    <row r="285" spans="1:11" s="10" customFormat="1" ht="124.2" hidden="1" customHeight="1" x14ac:dyDescent="0.25">
      <c r="A285" s="40" t="s">
        <v>217</v>
      </c>
      <c r="B285" s="38" t="s">
        <v>374</v>
      </c>
      <c r="C285" s="33">
        <v>0</v>
      </c>
      <c r="D285" s="8"/>
      <c r="E285" s="9"/>
      <c r="F285" s="7"/>
      <c r="G285" s="7"/>
      <c r="H285" s="7"/>
      <c r="I285" s="9"/>
      <c r="J285" s="7"/>
      <c r="K285" s="7"/>
    </row>
    <row r="286" spans="1:11" s="10" customFormat="1" ht="34.200000000000003" hidden="1" customHeight="1" x14ac:dyDescent="0.25">
      <c r="A286" s="31" t="s">
        <v>375</v>
      </c>
      <c r="B286" s="11" t="s">
        <v>376</v>
      </c>
      <c r="C286" s="33">
        <f>C287</f>
        <v>0</v>
      </c>
      <c r="D286" s="8"/>
      <c r="E286" s="9"/>
      <c r="F286" s="7"/>
      <c r="G286" s="7"/>
      <c r="H286" s="7"/>
      <c r="I286" s="9"/>
      <c r="J286" s="7"/>
      <c r="K286" s="7"/>
    </row>
    <row r="287" spans="1:11" s="10" customFormat="1" ht="60.75" hidden="1" customHeight="1" x14ac:dyDescent="0.25">
      <c r="A287" s="31" t="s">
        <v>377</v>
      </c>
      <c r="B287" s="11" t="s">
        <v>378</v>
      </c>
      <c r="C287" s="33">
        <f t="shared" ref="C287" si="62">C288</f>
        <v>0</v>
      </c>
      <c r="D287" s="8"/>
      <c r="E287" s="9"/>
      <c r="F287" s="7"/>
      <c r="G287" s="7"/>
      <c r="H287" s="7"/>
      <c r="I287" s="9"/>
      <c r="J287" s="7"/>
      <c r="K287" s="7"/>
    </row>
    <row r="288" spans="1:11" s="10" customFormat="1" ht="92.15" hidden="1" customHeight="1" x14ac:dyDescent="0.25">
      <c r="A288" s="31" t="s">
        <v>379</v>
      </c>
      <c r="B288" s="11" t="s">
        <v>380</v>
      </c>
      <c r="C288" s="33">
        <v>0</v>
      </c>
      <c r="D288" s="8"/>
      <c r="E288" s="9"/>
      <c r="F288" s="7"/>
      <c r="G288" s="7"/>
      <c r="H288" s="7"/>
      <c r="I288" s="9"/>
      <c r="J288" s="7"/>
      <c r="K288" s="7"/>
    </row>
    <row r="289" spans="1:11" s="10" customFormat="1" ht="32.1" customHeight="1" x14ac:dyDescent="0.25">
      <c r="A289" s="50" t="s">
        <v>381</v>
      </c>
      <c r="B289" s="11" t="s">
        <v>382</v>
      </c>
      <c r="C289" s="36">
        <f>C290+C335</f>
        <v>1298605680.7599998</v>
      </c>
      <c r="D289" s="8"/>
      <c r="E289" s="9"/>
      <c r="F289" s="7"/>
      <c r="G289" s="7"/>
      <c r="H289" s="7"/>
      <c r="I289" s="9"/>
      <c r="J289" s="7"/>
      <c r="K289" s="7"/>
    </row>
    <row r="290" spans="1:11" s="10" customFormat="1" ht="19.149999999999999" customHeight="1" x14ac:dyDescent="0.25">
      <c r="A290" s="50" t="s">
        <v>7</v>
      </c>
      <c r="B290" s="11" t="s">
        <v>383</v>
      </c>
      <c r="C290" s="36">
        <f>C300+C307+C332+C293</f>
        <v>789465.82</v>
      </c>
      <c r="D290" s="8"/>
      <c r="E290" s="20"/>
      <c r="F290" s="12"/>
      <c r="G290" s="7"/>
      <c r="H290" s="7"/>
      <c r="I290" s="9"/>
      <c r="J290" s="7"/>
      <c r="K290" s="7"/>
    </row>
    <row r="291" spans="1:11" s="10" customFormat="1" ht="52.55" hidden="1" customHeight="1" x14ac:dyDescent="0.25">
      <c r="A291" s="50" t="s">
        <v>384</v>
      </c>
      <c r="B291" s="11" t="s">
        <v>385</v>
      </c>
      <c r="C291" s="36">
        <f t="shared" ref="C291" si="63">C292</f>
        <v>0</v>
      </c>
      <c r="D291" s="8"/>
      <c r="E291" s="9"/>
      <c r="F291" s="7"/>
      <c r="G291" s="7"/>
      <c r="H291" s="7"/>
      <c r="I291" s="9"/>
      <c r="J291" s="7"/>
      <c r="K291" s="7"/>
    </row>
    <row r="292" spans="1:11" s="10" customFormat="1" ht="80.2" hidden="1" customHeight="1" x14ac:dyDescent="0.25">
      <c r="A292" s="50" t="s">
        <v>386</v>
      </c>
      <c r="B292" s="11" t="s">
        <v>387</v>
      </c>
      <c r="C292" s="36">
        <v>0</v>
      </c>
      <c r="D292" s="8"/>
      <c r="E292" s="9"/>
      <c r="F292" s="7"/>
      <c r="G292" s="7"/>
      <c r="H292" s="7"/>
      <c r="I292" s="9"/>
      <c r="J292" s="7"/>
      <c r="K292" s="7"/>
    </row>
    <row r="293" spans="1:11" s="10" customFormat="1" ht="30.15" customHeight="1" x14ac:dyDescent="0.25">
      <c r="A293" s="50" t="s">
        <v>384</v>
      </c>
      <c r="B293" s="11" t="s">
        <v>385</v>
      </c>
      <c r="C293" s="36">
        <f>C294+C297</f>
        <v>120567.5</v>
      </c>
      <c r="D293" s="8"/>
      <c r="E293" s="20"/>
      <c r="F293" s="12"/>
      <c r="G293" s="7"/>
      <c r="H293" s="7"/>
      <c r="I293" s="9"/>
      <c r="J293" s="7"/>
      <c r="K293" s="7"/>
    </row>
    <row r="294" spans="1:11" s="10" customFormat="1" ht="66.150000000000006" customHeight="1" x14ac:dyDescent="0.25">
      <c r="A294" s="56" t="s">
        <v>388</v>
      </c>
      <c r="B294" s="29" t="s">
        <v>389</v>
      </c>
      <c r="C294" s="36">
        <f>C295</f>
        <v>32337.5</v>
      </c>
      <c r="D294" s="8"/>
      <c r="E294" s="20"/>
      <c r="F294" s="12"/>
      <c r="G294" s="7"/>
      <c r="H294" s="7"/>
      <c r="I294" s="9"/>
      <c r="J294" s="7"/>
      <c r="K294" s="7"/>
    </row>
    <row r="295" spans="1:11" s="10" customFormat="1" ht="60.9" customHeight="1" x14ac:dyDescent="0.25">
      <c r="A295" s="56" t="s">
        <v>390</v>
      </c>
      <c r="B295" s="29" t="s">
        <v>391</v>
      </c>
      <c r="C295" s="36">
        <f>C296</f>
        <v>32337.5</v>
      </c>
      <c r="D295" s="8"/>
      <c r="E295" s="20"/>
      <c r="F295" s="12"/>
      <c r="G295" s="7"/>
      <c r="H295" s="7"/>
      <c r="I295" s="9"/>
      <c r="J295" s="7"/>
      <c r="K295" s="7"/>
    </row>
    <row r="296" spans="1:11" s="10" customFormat="1" ht="47.15" customHeight="1" x14ac:dyDescent="0.25">
      <c r="A296" s="50" t="s">
        <v>392</v>
      </c>
      <c r="B296" s="11" t="s">
        <v>387</v>
      </c>
      <c r="C296" s="36">
        <v>32337.5</v>
      </c>
      <c r="D296" s="8"/>
      <c r="E296" s="9"/>
      <c r="F296" s="7"/>
      <c r="G296" s="7"/>
      <c r="H296" s="7"/>
      <c r="I296" s="9"/>
      <c r="J296" s="7"/>
      <c r="K296" s="7"/>
    </row>
    <row r="297" spans="1:11" s="10" customFormat="1" ht="58.25" customHeight="1" x14ac:dyDescent="0.25">
      <c r="A297" s="56" t="s">
        <v>593</v>
      </c>
      <c r="B297" s="29" t="s">
        <v>759</v>
      </c>
      <c r="C297" s="36">
        <f>C298</f>
        <v>88230</v>
      </c>
      <c r="D297" s="8"/>
      <c r="E297" s="9"/>
      <c r="F297" s="7"/>
      <c r="G297" s="7"/>
      <c r="H297" s="7"/>
      <c r="I297" s="9"/>
      <c r="J297" s="7"/>
      <c r="K297" s="7"/>
    </row>
    <row r="298" spans="1:11" s="10" customFormat="1" ht="70.05" customHeight="1" x14ac:dyDescent="0.25">
      <c r="A298" s="55" t="s">
        <v>599</v>
      </c>
      <c r="B298" s="11" t="s">
        <v>760</v>
      </c>
      <c r="C298" s="36">
        <f>C299</f>
        <v>88230</v>
      </c>
      <c r="D298" s="8"/>
      <c r="E298" s="9"/>
      <c r="F298" s="7"/>
      <c r="G298" s="7"/>
      <c r="H298" s="7"/>
      <c r="I298" s="9"/>
      <c r="J298" s="7"/>
      <c r="K298" s="7"/>
    </row>
    <row r="299" spans="1:11" s="10" customFormat="1" ht="72" customHeight="1" x14ac:dyDescent="0.25">
      <c r="A299" s="55" t="s">
        <v>601</v>
      </c>
      <c r="B299" s="11" t="s">
        <v>761</v>
      </c>
      <c r="C299" s="36">
        <v>88230</v>
      </c>
      <c r="D299" s="8"/>
      <c r="E299" s="9"/>
      <c r="F299" s="7"/>
      <c r="G299" s="7"/>
      <c r="H299" s="7"/>
      <c r="I299" s="9"/>
      <c r="J299" s="7"/>
      <c r="K299" s="7"/>
    </row>
    <row r="300" spans="1:11" s="10" customFormat="1" ht="33.049999999999997" customHeight="1" x14ac:dyDescent="0.25">
      <c r="A300" s="50" t="s">
        <v>796</v>
      </c>
      <c r="B300" s="11" t="s">
        <v>393</v>
      </c>
      <c r="C300" s="36">
        <f>C301+C304</f>
        <v>427135.79</v>
      </c>
      <c r="D300" s="8"/>
      <c r="E300" s="9"/>
      <c r="F300" s="7"/>
      <c r="G300" s="7"/>
      <c r="H300" s="7"/>
      <c r="I300" s="9"/>
      <c r="J300" s="7"/>
      <c r="K300" s="7"/>
    </row>
    <row r="301" spans="1:11" s="10" customFormat="1" ht="18.649999999999999" customHeight="1" x14ac:dyDescent="0.25">
      <c r="A301" s="51" t="s">
        <v>394</v>
      </c>
      <c r="B301" s="29" t="s">
        <v>395</v>
      </c>
      <c r="C301" s="36">
        <f t="shared" ref="C301" si="64">C302</f>
        <v>49682.67</v>
      </c>
      <c r="D301" s="8"/>
      <c r="E301" s="9"/>
      <c r="F301" s="7"/>
      <c r="G301" s="7"/>
      <c r="H301" s="7"/>
      <c r="I301" s="9"/>
      <c r="J301" s="7"/>
      <c r="K301" s="7"/>
    </row>
    <row r="302" spans="1:11" s="10" customFormat="1" ht="22.95" customHeight="1" x14ac:dyDescent="0.25">
      <c r="A302" s="50" t="s">
        <v>396</v>
      </c>
      <c r="B302" s="42" t="s">
        <v>397</v>
      </c>
      <c r="C302" s="36">
        <f>C303</f>
        <v>49682.67</v>
      </c>
      <c r="D302" s="8"/>
      <c r="E302" s="9"/>
      <c r="F302" s="7"/>
      <c r="G302" s="7"/>
      <c r="H302" s="7"/>
      <c r="I302" s="9"/>
      <c r="J302" s="7"/>
      <c r="K302" s="7"/>
    </row>
    <row r="303" spans="1:11" s="10" customFormat="1" ht="31.95" customHeight="1" x14ac:dyDescent="0.25">
      <c r="A303" s="50" t="s">
        <v>398</v>
      </c>
      <c r="B303" s="11" t="s">
        <v>399</v>
      </c>
      <c r="C303" s="36">
        <v>49682.67</v>
      </c>
      <c r="D303" s="8"/>
      <c r="E303" s="9"/>
      <c r="F303" s="7"/>
      <c r="G303" s="7"/>
      <c r="H303" s="7"/>
      <c r="I303" s="9"/>
      <c r="J303" s="7"/>
      <c r="K303" s="7"/>
    </row>
    <row r="304" spans="1:11" s="10" customFormat="1" ht="18.649999999999999" customHeight="1" x14ac:dyDescent="0.25">
      <c r="A304" s="51" t="s">
        <v>400</v>
      </c>
      <c r="B304" s="29" t="s">
        <v>401</v>
      </c>
      <c r="C304" s="36">
        <f>C305</f>
        <v>377453.12</v>
      </c>
      <c r="D304" s="8"/>
      <c r="E304" s="9"/>
      <c r="F304" s="7"/>
      <c r="G304" s="7"/>
      <c r="H304" s="7"/>
      <c r="I304" s="9"/>
      <c r="J304" s="7"/>
      <c r="K304" s="7"/>
    </row>
    <row r="305" spans="1:11" s="10" customFormat="1" ht="20.45" customHeight="1" x14ac:dyDescent="0.25">
      <c r="A305" s="51" t="s">
        <v>402</v>
      </c>
      <c r="B305" s="42" t="s">
        <v>403</v>
      </c>
      <c r="C305" s="36">
        <f t="shared" ref="C305" si="65">C306</f>
        <v>377453.12</v>
      </c>
      <c r="D305" s="8"/>
      <c r="E305" s="9"/>
      <c r="F305" s="7"/>
      <c r="G305" s="7"/>
      <c r="H305" s="7"/>
      <c r="I305" s="9"/>
      <c r="J305" s="7"/>
      <c r="K305" s="7"/>
    </row>
    <row r="306" spans="1:11" s="10" customFormat="1" ht="20.45" customHeight="1" x14ac:dyDescent="0.25">
      <c r="A306" s="51" t="s">
        <v>404</v>
      </c>
      <c r="B306" s="42" t="s">
        <v>405</v>
      </c>
      <c r="C306" s="36">
        <v>377453.12</v>
      </c>
      <c r="D306" s="8"/>
      <c r="E306" s="9"/>
      <c r="F306" s="7"/>
      <c r="G306" s="7"/>
      <c r="H306" s="7"/>
      <c r="I306" s="9"/>
      <c r="J306" s="7"/>
      <c r="K306" s="7"/>
    </row>
    <row r="307" spans="1:11" s="10" customFormat="1" ht="13.1" x14ac:dyDescent="0.25">
      <c r="A307" s="50" t="s">
        <v>41</v>
      </c>
      <c r="B307" s="11" t="s">
        <v>406</v>
      </c>
      <c r="C307" s="36">
        <f>C308+C316+C320+C325+C327</f>
        <v>241762.52999999997</v>
      </c>
      <c r="D307" s="8"/>
      <c r="E307" s="9"/>
      <c r="F307" s="7"/>
      <c r="G307" s="7"/>
      <c r="H307" s="7"/>
      <c r="I307" s="9"/>
      <c r="J307" s="7"/>
      <c r="K307" s="7"/>
    </row>
    <row r="308" spans="1:11" s="10" customFormat="1" ht="35.549999999999997" customHeight="1" x14ac:dyDescent="0.25">
      <c r="A308" s="50" t="s">
        <v>407</v>
      </c>
      <c r="B308" s="11" t="s">
        <v>408</v>
      </c>
      <c r="C308" s="36">
        <f>C309+C311+C314</f>
        <v>12366.05</v>
      </c>
      <c r="D308" s="8"/>
      <c r="E308" s="9"/>
      <c r="F308" s="7"/>
      <c r="G308" s="7"/>
      <c r="H308" s="7"/>
      <c r="I308" s="9"/>
      <c r="J308" s="7"/>
      <c r="K308" s="7"/>
    </row>
    <row r="309" spans="1:11" s="10" customFormat="1" ht="56.95" hidden="1" customHeight="1" x14ac:dyDescent="0.25">
      <c r="A309" s="31" t="s">
        <v>409</v>
      </c>
      <c r="B309" s="35" t="s">
        <v>410</v>
      </c>
      <c r="C309" s="33">
        <f t="shared" ref="C309" si="66">C310</f>
        <v>0</v>
      </c>
      <c r="D309" s="8"/>
      <c r="E309" s="9"/>
      <c r="F309" s="7"/>
      <c r="G309" s="7"/>
      <c r="H309" s="7"/>
      <c r="I309" s="9"/>
      <c r="J309" s="7"/>
      <c r="K309" s="7"/>
    </row>
    <row r="310" spans="1:11" s="10" customFormat="1" ht="47.15" hidden="1" x14ac:dyDescent="0.25">
      <c r="A310" s="31" t="s">
        <v>411</v>
      </c>
      <c r="B310" s="35" t="s">
        <v>412</v>
      </c>
      <c r="C310" s="33">
        <v>0</v>
      </c>
      <c r="D310" s="8"/>
      <c r="E310" s="9"/>
      <c r="F310" s="7"/>
      <c r="G310" s="7"/>
      <c r="H310" s="7"/>
      <c r="I310" s="9"/>
      <c r="J310" s="7"/>
      <c r="K310" s="7"/>
    </row>
    <row r="311" spans="1:11" s="10" customFormat="1" ht="66.8" customHeight="1" x14ac:dyDescent="0.25">
      <c r="A311" s="50" t="s">
        <v>780</v>
      </c>
      <c r="B311" s="11" t="s">
        <v>413</v>
      </c>
      <c r="C311" s="30">
        <f>C312+C313</f>
        <v>12366.05</v>
      </c>
      <c r="D311" s="8"/>
      <c r="E311" s="9"/>
      <c r="F311" s="7"/>
      <c r="G311" s="7"/>
      <c r="H311" s="7"/>
      <c r="I311" s="9"/>
      <c r="J311" s="7"/>
      <c r="K311" s="7"/>
    </row>
    <row r="312" spans="1:11" s="10" customFormat="1" ht="90.35" customHeight="1" x14ac:dyDescent="0.25">
      <c r="A312" s="55" t="s">
        <v>797</v>
      </c>
      <c r="B312" s="11" t="s">
        <v>414</v>
      </c>
      <c r="C312" s="36">
        <v>10000</v>
      </c>
      <c r="D312" s="8"/>
      <c r="E312" s="9"/>
      <c r="F312" s="7"/>
      <c r="G312" s="7"/>
      <c r="H312" s="7"/>
      <c r="I312" s="9"/>
      <c r="J312" s="7"/>
      <c r="K312" s="7"/>
    </row>
    <row r="313" spans="1:11" s="10" customFormat="1" ht="137.44999999999999" customHeight="1" x14ac:dyDescent="0.25">
      <c r="A313" s="50" t="s">
        <v>415</v>
      </c>
      <c r="B313" s="11" t="s">
        <v>416</v>
      </c>
      <c r="C313" s="36">
        <v>2366.0500000000002</v>
      </c>
      <c r="D313" s="8"/>
      <c r="E313" s="9"/>
      <c r="F313" s="7"/>
      <c r="G313" s="7"/>
      <c r="H313" s="7"/>
      <c r="I313" s="9"/>
      <c r="J313" s="7"/>
      <c r="K313" s="7"/>
    </row>
    <row r="314" spans="1:11" s="10" customFormat="1" ht="52.4" hidden="1" customHeight="1" x14ac:dyDescent="0.25">
      <c r="A314" s="31" t="s">
        <v>249</v>
      </c>
      <c r="B314" s="11" t="s">
        <v>749</v>
      </c>
      <c r="C314" s="36">
        <f>C315</f>
        <v>0</v>
      </c>
      <c r="D314" s="8"/>
      <c r="E314" s="9"/>
      <c r="F314" s="7"/>
      <c r="G314" s="7"/>
      <c r="H314" s="7"/>
      <c r="I314" s="9"/>
      <c r="J314" s="7"/>
      <c r="K314" s="7"/>
    </row>
    <row r="315" spans="1:11" s="10" customFormat="1" ht="79.2" hidden="1" customHeight="1" x14ac:dyDescent="0.25">
      <c r="A315" s="31" t="s">
        <v>798</v>
      </c>
      <c r="B315" s="11" t="s">
        <v>748</v>
      </c>
      <c r="C315" s="36">
        <v>0</v>
      </c>
      <c r="D315" s="8"/>
      <c r="E315" s="9"/>
      <c r="F315" s="7"/>
      <c r="G315" s="7"/>
      <c r="H315" s="7"/>
      <c r="I315" s="9"/>
      <c r="J315" s="7"/>
      <c r="K315" s="7"/>
    </row>
    <row r="316" spans="1:11" s="10" customFormat="1" ht="32.1" customHeight="1" x14ac:dyDescent="0.25">
      <c r="A316" s="50" t="s">
        <v>375</v>
      </c>
      <c r="B316" s="11" t="s">
        <v>417</v>
      </c>
      <c r="C316" s="36">
        <f>C317+C319</f>
        <v>229396.47999999998</v>
      </c>
      <c r="D316" s="8"/>
      <c r="E316" s="9"/>
      <c r="F316" s="7"/>
      <c r="G316" s="7"/>
      <c r="H316" s="7"/>
      <c r="I316" s="9"/>
      <c r="J316" s="7"/>
      <c r="K316" s="7"/>
    </row>
    <row r="317" spans="1:11" s="10" customFormat="1" ht="43.85" customHeight="1" x14ac:dyDescent="0.25">
      <c r="A317" s="50" t="s">
        <v>377</v>
      </c>
      <c r="B317" s="11" t="s">
        <v>418</v>
      </c>
      <c r="C317" s="36">
        <f t="shared" ref="C317" si="67">C318</f>
        <v>80587.62</v>
      </c>
      <c r="D317" s="8"/>
      <c r="E317" s="9"/>
      <c r="F317" s="7"/>
      <c r="G317" s="7"/>
      <c r="H317" s="7"/>
      <c r="I317" s="9"/>
      <c r="J317" s="7"/>
      <c r="K317" s="7"/>
    </row>
    <row r="318" spans="1:11" s="10" customFormat="1" ht="62.2" customHeight="1" x14ac:dyDescent="0.25">
      <c r="A318" s="55" t="s">
        <v>896</v>
      </c>
      <c r="B318" s="11" t="s">
        <v>419</v>
      </c>
      <c r="C318" s="36">
        <v>80587.62</v>
      </c>
      <c r="D318" s="8"/>
      <c r="E318" s="9"/>
      <c r="F318" s="7"/>
      <c r="G318" s="7"/>
      <c r="H318" s="7"/>
      <c r="I318" s="9"/>
      <c r="J318" s="7"/>
      <c r="K318" s="7"/>
    </row>
    <row r="319" spans="1:11" s="10" customFormat="1" ht="43.2" customHeight="1" x14ac:dyDescent="0.25">
      <c r="A319" s="50" t="s">
        <v>420</v>
      </c>
      <c r="B319" s="11" t="s">
        <v>421</v>
      </c>
      <c r="C319" s="36">
        <v>148808.85999999999</v>
      </c>
      <c r="D319" s="8"/>
      <c r="E319" s="9"/>
      <c r="F319" s="7"/>
      <c r="G319" s="7"/>
      <c r="H319" s="7"/>
      <c r="I319" s="9"/>
      <c r="J319" s="7"/>
      <c r="K319" s="7"/>
    </row>
    <row r="320" spans="1:11" s="10" customFormat="1" ht="108.65" hidden="1" customHeight="1" x14ac:dyDescent="0.25">
      <c r="A320" s="43" t="s">
        <v>43</v>
      </c>
      <c r="B320" s="29" t="s">
        <v>422</v>
      </c>
      <c r="C320" s="36">
        <f>C321</f>
        <v>0</v>
      </c>
      <c r="D320" s="8"/>
      <c r="E320" s="9"/>
      <c r="F320" s="7"/>
      <c r="G320" s="7"/>
      <c r="H320" s="7"/>
      <c r="I320" s="9"/>
      <c r="J320" s="7"/>
      <c r="K320" s="7"/>
    </row>
    <row r="321" spans="1:11" s="10" customFormat="1" ht="66.8" hidden="1" customHeight="1" x14ac:dyDescent="0.25">
      <c r="A321" s="31" t="s">
        <v>423</v>
      </c>
      <c r="B321" s="11" t="s">
        <v>424</v>
      </c>
      <c r="C321" s="36">
        <f>C322+C324</f>
        <v>0</v>
      </c>
      <c r="D321" s="8"/>
      <c r="E321" s="9"/>
      <c r="F321" s="7"/>
      <c r="G321" s="7"/>
      <c r="H321" s="7"/>
      <c r="I321" s="9"/>
      <c r="J321" s="7"/>
      <c r="K321" s="7"/>
    </row>
    <row r="322" spans="1:11" s="10" customFormat="1" ht="78.55" hidden="1" customHeight="1" x14ac:dyDescent="0.25">
      <c r="A322" s="31" t="s">
        <v>425</v>
      </c>
      <c r="B322" s="11" t="s">
        <v>426</v>
      </c>
      <c r="C322" s="36">
        <v>0</v>
      </c>
      <c r="D322" s="8"/>
      <c r="E322" s="9"/>
      <c r="F322" s="7"/>
      <c r="G322" s="7"/>
      <c r="H322" s="7"/>
      <c r="I322" s="9"/>
      <c r="J322" s="7"/>
      <c r="K322" s="7"/>
    </row>
    <row r="323" spans="1:11" s="10" customFormat="1" ht="82.5" hidden="1" customHeight="1" x14ac:dyDescent="0.25">
      <c r="A323" s="31" t="s">
        <v>45</v>
      </c>
      <c r="B323" s="11" t="s">
        <v>799</v>
      </c>
      <c r="C323" s="36">
        <f>C324</f>
        <v>0</v>
      </c>
      <c r="D323" s="8"/>
      <c r="E323" s="9"/>
      <c r="F323" s="7"/>
      <c r="G323" s="7"/>
      <c r="H323" s="7"/>
      <c r="I323" s="9"/>
      <c r="J323" s="7"/>
      <c r="K323" s="7"/>
    </row>
    <row r="324" spans="1:11" s="10" customFormat="1" ht="65.45" hidden="1" customHeight="1" x14ac:dyDescent="0.25">
      <c r="A324" s="31" t="s">
        <v>800</v>
      </c>
      <c r="B324" s="11" t="s">
        <v>427</v>
      </c>
      <c r="C324" s="36">
        <v>0</v>
      </c>
      <c r="D324" s="8"/>
      <c r="E324" s="9"/>
      <c r="F324" s="7"/>
      <c r="G324" s="7"/>
      <c r="H324" s="7"/>
      <c r="I324" s="9"/>
      <c r="J324" s="7"/>
      <c r="K324" s="7"/>
    </row>
    <row r="325" spans="1:11" s="10" customFormat="1" ht="63.65" hidden="1" customHeight="1" x14ac:dyDescent="0.25">
      <c r="A325" s="31" t="s">
        <v>428</v>
      </c>
      <c r="B325" s="35" t="s">
        <v>429</v>
      </c>
      <c r="C325" s="33">
        <f t="shared" ref="C325" si="68">C326</f>
        <v>0</v>
      </c>
      <c r="D325" s="8"/>
      <c r="E325" s="9"/>
      <c r="F325" s="7"/>
      <c r="G325" s="7"/>
      <c r="H325" s="7"/>
      <c r="I325" s="9"/>
      <c r="J325" s="7"/>
      <c r="K325" s="7"/>
    </row>
    <row r="326" spans="1:11" s="10" customFormat="1" ht="47.15" hidden="1" customHeight="1" x14ac:dyDescent="0.25">
      <c r="A326" s="37" t="s">
        <v>430</v>
      </c>
      <c r="B326" s="35" t="s">
        <v>431</v>
      </c>
      <c r="C326" s="33">
        <v>0</v>
      </c>
      <c r="D326" s="14"/>
      <c r="E326" s="9"/>
      <c r="F326" s="7"/>
      <c r="G326" s="7"/>
      <c r="H326" s="7"/>
      <c r="I326" s="9"/>
      <c r="J326" s="7"/>
      <c r="K326" s="7"/>
    </row>
    <row r="327" spans="1:11" s="10" customFormat="1" ht="20.45" hidden="1" customHeight="1" x14ac:dyDescent="0.25">
      <c r="A327" s="31" t="s">
        <v>432</v>
      </c>
      <c r="B327" s="11" t="s">
        <v>433</v>
      </c>
      <c r="C327" s="32">
        <f t="shared" ref="C327" si="69">C328+C330</f>
        <v>0</v>
      </c>
      <c r="D327" s="8"/>
      <c r="E327" s="9"/>
      <c r="F327" s="7"/>
      <c r="G327" s="7"/>
      <c r="H327" s="7"/>
      <c r="I327" s="9"/>
      <c r="J327" s="7"/>
      <c r="K327" s="7"/>
    </row>
    <row r="328" spans="1:11" s="10" customFormat="1" ht="83.95" hidden="1" customHeight="1" x14ac:dyDescent="0.25">
      <c r="A328" s="43" t="s">
        <v>434</v>
      </c>
      <c r="B328" s="38" t="s">
        <v>435</v>
      </c>
      <c r="C328" s="33">
        <f t="shared" ref="C328" si="70">C329</f>
        <v>0</v>
      </c>
      <c r="D328" s="8"/>
      <c r="E328" s="9"/>
      <c r="F328" s="7"/>
      <c r="G328" s="7"/>
      <c r="H328" s="7"/>
      <c r="I328" s="9"/>
      <c r="J328" s="7"/>
      <c r="K328" s="7"/>
    </row>
    <row r="329" spans="1:11" s="10" customFormat="1" ht="56.15" hidden="1" customHeight="1" x14ac:dyDescent="0.25">
      <c r="A329" s="31" t="s">
        <v>436</v>
      </c>
      <c r="B329" s="38" t="s">
        <v>437</v>
      </c>
      <c r="C329" s="33">
        <v>0</v>
      </c>
      <c r="D329" s="8"/>
      <c r="E329" s="9"/>
      <c r="F329" s="7"/>
      <c r="G329" s="7"/>
      <c r="H329" s="7"/>
      <c r="I329" s="9"/>
      <c r="J329" s="7"/>
      <c r="K329" s="7"/>
    </row>
    <row r="330" spans="1:11" s="10" customFormat="1" ht="31.95" hidden="1" customHeight="1" x14ac:dyDescent="0.25">
      <c r="A330" s="41" t="s">
        <v>438</v>
      </c>
      <c r="B330" s="29" t="s">
        <v>439</v>
      </c>
      <c r="C330" s="33">
        <f t="shared" ref="C330" si="71">C331</f>
        <v>0</v>
      </c>
      <c r="D330" s="8"/>
      <c r="E330" s="9"/>
      <c r="F330" s="7"/>
      <c r="G330" s="7"/>
      <c r="H330" s="7"/>
      <c r="I330" s="9"/>
      <c r="J330" s="7"/>
      <c r="K330" s="7"/>
    </row>
    <row r="331" spans="1:11" s="10" customFormat="1" ht="143.69999999999999" hidden="1" customHeight="1" x14ac:dyDescent="0.25">
      <c r="A331" s="40" t="s">
        <v>440</v>
      </c>
      <c r="B331" s="29" t="s">
        <v>441</v>
      </c>
      <c r="C331" s="32">
        <v>0</v>
      </c>
      <c r="D331" s="8"/>
      <c r="E331" s="9"/>
      <c r="F331" s="7"/>
      <c r="G331" s="7"/>
      <c r="H331" s="7"/>
      <c r="I331" s="9"/>
      <c r="J331" s="7"/>
      <c r="K331" s="7"/>
    </row>
    <row r="332" spans="1:11" s="10" customFormat="1" ht="20.149999999999999" hidden="1" customHeight="1" x14ac:dyDescent="0.25">
      <c r="A332" s="31" t="s">
        <v>442</v>
      </c>
      <c r="B332" s="11" t="s">
        <v>443</v>
      </c>
      <c r="C332" s="36">
        <f t="shared" ref="C332:C333" si="72">C333</f>
        <v>0</v>
      </c>
      <c r="D332" s="8"/>
      <c r="E332" s="9"/>
      <c r="F332" s="7"/>
      <c r="G332" s="7"/>
      <c r="H332" s="7"/>
      <c r="I332" s="9"/>
      <c r="J332" s="7"/>
      <c r="K332" s="7"/>
    </row>
    <row r="333" spans="1:11" s="10" customFormat="1" ht="20.45" hidden="1" customHeight="1" x14ac:dyDescent="0.25">
      <c r="A333" s="37" t="s">
        <v>444</v>
      </c>
      <c r="B333" s="29" t="s">
        <v>445</v>
      </c>
      <c r="C333" s="36">
        <f t="shared" si="72"/>
        <v>0</v>
      </c>
      <c r="D333" s="8"/>
      <c r="E333" s="9"/>
      <c r="F333" s="7"/>
      <c r="G333" s="7"/>
      <c r="H333" s="7"/>
      <c r="I333" s="9"/>
      <c r="J333" s="7"/>
      <c r="K333" s="7"/>
    </row>
    <row r="334" spans="1:11" s="10" customFormat="1" ht="20.149999999999999" hidden="1" customHeight="1" x14ac:dyDescent="0.25">
      <c r="A334" s="31" t="s">
        <v>446</v>
      </c>
      <c r="B334" s="11" t="s">
        <v>447</v>
      </c>
      <c r="C334" s="36">
        <v>0</v>
      </c>
      <c r="D334" s="8"/>
      <c r="E334" s="9"/>
      <c r="F334" s="7"/>
      <c r="G334" s="7"/>
      <c r="H334" s="7"/>
      <c r="I334" s="9"/>
      <c r="J334" s="7"/>
      <c r="K334" s="7"/>
    </row>
    <row r="335" spans="1:11" s="21" customFormat="1" ht="20.45" customHeight="1" x14ac:dyDescent="0.25">
      <c r="A335" s="50" t="s">
        <v>448</v>
      </c>
      <c r="B335" s="11" t="s">
        <v>449</v>
      </c>
      <c r="C335" s="36">
        <f>C336+C399</f>
        <v>1297816214.9399998</v>
      </c>
      <c r="D335" s="8"/>
      <c r="E335" s="13"/>
      <c r="F335" s="15"/>
      <c r="G335" s="15"/>
      <c r="H335" s="15"/>
      <c r="I335" s="13"/>
      <c r="J335" s="15"/>
      <c r="K335" s="15"/>
    </row>
    <row r="336" spans="1:11" s="10" customFormat="1" ht="34.200000000000003" customHeight="1" x14ac:dyDescent="0.25">
      <c r="A336" s="50" t="s">
        <v>450</v>
      </c>
      <c r="B336" s="11" t="s">
        <v>451</v>
      </c>
      <c r="C336" s="36">
        <f>C337+C342+C365+C384</f>
        <v>1298406754.5899999</v>
      </c>
      <c r="D336" s="8"/>
      <c r="E336" s="9"/>
      <c r="F336" s="7"/>
      <c r="G336" s="7"/>
      <c r="H336" s="7"/>
      <c r="I336" s="9"/>
      <c r="J336" s="7"/>
      <c r="K336" s="7"/>
    </row>
    <row r="337" spans="1:11" s="10" customFormat="1" ht="24.05" customHeight="1" x14ac:dyDescent="0.25">
      <c r="A337" s="50" t="s">
        <v>452</v>
      </c>
      <c r="B337" s="11" t="s">
        <v>453</v>
      </c>
      <c r="C337" s="36">
        <f>C338+C340</f>
        <v>148091808.09999999</v>
      </c>
      <c r="D337" s="8" t="s">
        <v>829</v>
      </c>
      <c r="E337" s="9"/>
      <c r="F337" s="7"/>
      <c r="G337" s="7"/>
      <c r="H337" s="7"/>
      <c r="I337" s="9"/>
      <c r="J337" s="7"/>
      <c r="K337" s="7"/>
    </row>
    <row r="338" spans="1:11" s="10" customFormat="1" ht="19" customHeight="1" x14ac:dyDescent="0.25">
      <c r="A338" s="51" t="s">
        <v>454</v>
      </c>
      <c r="B338" s="11" t="s">
        <v>891</v>
      </c>
      <c r="C338" s="36">
        <f t="shared" ref="C338" si="73">C339</f>
        <v>98528208.5</v>
      </c>
      <c r="D338" s="8"/>
      <c r="E338" s="9"/>
      <c r="F338" s="7"/>
      <c r="G338" s="7"/>
      <c r="H338" s="7"/>
      <c r="I338" s="9"/>
      <c r="J338" s="7"/>
      <c r="K338" s="7"/>
    </row>
    <row r="339" spans="1:11" s="10" customFormat="1" ht="32.75" customHeight="1" x14ac:dyDescent="0.25">
      <c r="A339" s="50" t="s">
        <v>455</v>
      </c>
      <c r="B339" s="11" t="s">
        <v>456</v>
      </c>
      <c r="C339" s="36">
        <v>98528208.5</v>
      </c>
      <c r="D339" s="8"/>
      <c r="E339" s="9"/>
      <c r="F339" s="7"/>
      <c r="G339" s="7"/>
      <c r="H339" s="7"/>
      <c r="I339" s="9"/>
      <c r="J339" s="7"/>
      <c r="K339" s="7"/>
    </row>
    <row r="340" spans="1:11" s="10" customFormat="1" ht="34.200000000000003" customHeight="1" x14ac:dyDescent="0.25">
      <c r="A340" s="50" t="s">
        <v>457</v>
      </c>
      <c r="B340" s="11" t="s">
        <v>458</v>
      </c>
      <c r="C340" s="36">
        <f t="shared" ref="C340" si="74">C341</f>
        <v>49563599.600000001</v>
      </c>
      <c r="D340" s="8"/>
      <c r="E340" s="9"/>
      <c r="F340" s="7"/>
      <c r="G340" s="7"/>
      <c r="H340" s="7"/>
      <c r="I340" s="9"/>
      <c r="J340" s="7"/>
      <c r="K340" s="7"/>
    </row>
    <row r="341" spans="1:11" s="10" customFormat="1" ht="38.15" customHeight="1" x14ac:dyDescent="0.25">
      <c r="A341" s="50" t="s">
        <v>897</v>
      </c>
      <c r="B341" s="11" t="s">
        <v>459</v>
      </c>
      <c r="C341" s="36">
        <v>49563599.600000001</v>
      </c>
      <c r="D341" s="8"/>
      <c r="E341" s="9"/>
      <c r="F341" s="7"/>
      <c r="G341" s="7"/>
      <c r="H341" s="7"/>
      <c r="I341" s="9"/>
      <c r="J341" s="7"/>
      <c r="K341" s="7"/>
    </row>
    <row r="342" spans="1:11" s="10" customFormat="1" ht="32.25" customHeight="1" x14ac:dyDescent="0.25">
      <c r="A342" s="50" t="s">
        <v>460</v>
      </c>
      <c r="B342" s="11" t="s">
        <v>916</v>
      </c>
      <c r="C342" s="36">
        <f>C345+C347+C351+C353+C358+C362</f>
        <v>130067329.45</v>
      </c>
      <c r="D342" s="8"/>
      <c r="E342" s="9"/>
      <c r="F342" s="7"/>
      <c r="G342" s="7"/>
      <c r="H342" s="7"/>
      <c r="I342" s="9"/>
      <c r="J342" s="7"/>
      <c r="K342" s="7"/>
    </row>
    <row r="343" spans="1:11" s="10" customFormat="1" ht="71.2" hidden="1" customHeight="1" x14ac:dyDescent="0.25">
      <c r="A343" s="43" t="s">
        <v>461</v>
      </c>
      <c r="B343" s="38" t="s">
        <v>462</v>
      </c>
      <c r="C343" s="33">
        <f t="shared" ref="C343" si="75">C344</f>
        <v>0</v>
      </c>
      <c r="D343" s="8"/>
      <c r="E343" s="9"/>
      <c r="F343" s="7"/>
      <c r="G343" s="7"/>
      <c r="H343" s="7"/>
      <c r="I343" s="9"/>
      <c r="J343" s="7"/>
      <c r="K343" s="7"/>
    </row>
    <row r="344" spans="1:11" s="10" customFormat="1" ht="90" hidden="1" customHeight="1" x14ac:dyDescent="0.25">
      <c r="A344" s="34" t="s">
        <v>463</v>
      </c>
      <c r="B344" s="35" t="s">
        <v>464</v>
      </c>
      <c r="C344" s="33">
        <v>0</v>
      </c>
      <c r="D344" s="8"/>
      <c r="E344" s="9"/>
      <c r="F344" s="7"/>
      <c r="G344" s="7"/>
      <c r="H344" s="7"/>
      <c r="I344" s="9"/>
      <c r="J344" s="7"/>
      <c r="K344" s="7"/>
    </row>
    <row r="345" spans="1:11" s="10" customFormat="1" ht="71.349999999999994" customHeight="1" x14ac:dyDescent="0.25">
      <c r="A345" s="55" t="s">
        <v>898</v>
      </c>
      <c r="B345" s="11" t="s">
        <v>839</v>
      </c>
      <c r="C345" s="36">
        <f>C346</f>
        <v>16254900</v>
      </c>
      <c r="D345" s="8"/>
      <c r="E345" s="9"/>
      <c r="F345" s="7"/>
      <c r="G345" s="7"/>
      <c r="H345" s="7"/>
      <c r="I345" s="9"/>
      <c r="J345" s="7"/>
      <c r="K345" s="7"/>
    </row>
    <row r="346" spans="1:11" s="10" customFormat="1" ht="70.05" customHeight="1" x14ac:dyDescent="0.25">
      <c r="A346" s="55" t="s">
        <v>899</v>
      </c>
      <c r="B346" s="11" t="s">
        <v>836</v>
      </c>
      <c r="C346" s="36">
        <v>16254900</v>
      </c>
      <c r="D346" s="8"/>
      <c r="E346" s="9"/>
      <c r="F346" s="7"/>
      <c r="G346" s="7"/>
      <c r="H346" s="7"/>
      <c r="I346" s="9"/>
      <c r="J346" s="7"/>
      <c r="K346" s="7"/>
    </row>
    <row r="347" spans="1:11" s="10" customFormat="1" ht="59.6" customHeight="1" x14ac:dyDescent="0.25">
      <c r="A347" s="55" t="s">
        <v>900</v>
      </c>
      <c r="B347" s="11" t="s">
        <v>837</v>
      </c>
      <c r="C347" s="36">
        <f>C348</f>
        <v>1444880</v>
      </c>
      <c r="D347" s="8"/>
      <c r="E347" s="9"/>
      <c r="F347" s="7"/>
      <c r="G347" s="7"/>
      <c r="H347" s="7"/>
      <c r="I347" s="9"/>
      <c r="J347" s="7"/>
      <c r="K347" s="7"/>
    </row>
    <row r="348" spans="1:11" s="10" customFormat="1" ht="56.95" customHeight="1" x14ac:dyDescent="0.25">
      <c r="A348" s="55" t="s">
        <v>901</v>
      </c>
      <c r="B348" s="11" t="s">
        <v>838</v>
      </c>
      <c r="C348" s="36">
        <v>1444880</v>
      </c>
      <c r="D348" s="8"/>
      <c r="E348" s="9"/>
      <c r="F348" s="7"/>
      <c r="G348" s="7"/>
      <c r="H348" s="7"/>
      <c r="I348" s="9"/>
      <c r="J348" s="7"/>
      <c r="K348" s="7"/>
    </row>
    <row r="349" spans="1:11" s="10" customFormat="1" ht="50.4" hidden="1" customHeight="1" x14ac:dyDescent="0.25">
      <c r="A349" s="34" t="s">
        <v>465</v>
      </c>
      <c r="B349" s="11" t="s">
        <v>466</v>
      </c>
      <c r="C349" s="30">
        <f t="shared" ref="C349" si="76">C350</f>
        <v>0</v>
      </c>
      <c r="D349" s="8"/>
      <c r="E349" s="9"/>
      <c r="F349" s="7"/>
      <c r="G349" s="7"/>
      <c r="H349" s="7"/>
      <c r="I349" s="9"/>
      <c r="J349" s="7"/>
      <c r="K349" s="7"/>
    </row>
    <row r="350" spans="1:11" s="10" customFormat="1" ht="64.150000000000006" hidden="1" customHeight="1" x14ac:dyDescent="0.25">
      <c r="A350" s="34" t="s">
        <v>467</v>
      </c>
      <c r="B350" s="11" t="s">
        <v>468</v>
      </c>
      <c r="C350" s="36">
        <v>0</v>
      </c>
      <c r="D350" s="8"/>
      <c r="E350" s="9"/>
      <c r="F350" s="7"/>
      <c r="G350" s="7"/>
      <c r="H350" s="7"/>
      <c r="I350" s="9"/>
      <c r="J350" s="7"/>
      <c r="K350" s="7"/>
    </row>
    <row r="351" spans="1:11" s="10" customFormat="1" ht="41.25" customHeight="1" x14ac:dyDescent="0.25">
      <c r="A351" s="55" t="s">
        <v>902</v>
      </c>
      <c r="B351" s="11" t="s">
        <v>840</v>
      </c>
      <c r="C351" s="36">
        <f>C352</f>
        <v>91146767.680000007</v>
      </c>
      <c r="D351" s="8"/>
      <c r="E351" s="9"/>
      <c r="F351" s="7"/>
      <c r="G351" s="7"/>
      <c r="H351" s="7"/>
      <c r="I351" s="9"/>
      <c r="J351" s="7"/>
      <c r="K351" s="7"/>
    </row>
    <row r="352" spans="1:11" s="10" customFormat="1" ht="57.6" customHeight="1" x14ac:dyDescent="0.25">
      <c r="A352" s="55" t="s">
        <v>903</v>
      </c>
      <c r="B352" s="11" t="s">
        <v>841</v>
      </c>
      <c r="C352" s="36">
        <v>91146767.680000007</v>
      </c>
      <c r="D352" s="8"/>
      <c r="E352" s="9"/>
      <c r="F352" s="7"/>
      <c r="G352" s="7"/>
      <c r="H352" s="7"/>
      <c r="I352" s="9"/>
      <c r="J352" s="7"/>
      <c r="K352" s="7"/>
    </row>
    <row r="353" spans="1:11" s="10" customFormat="1" ht="31.6" customHeight="1" x14ac:dyDescent="0.25">
      <c r="A353" s="50" t="s">
        <v>469</v>
      </c>
      <c r="B353" s="11" t="s">
        <v>470</v>
      </c>
      <c r="C353" s="36">
        <f t="shared" ref="C353" si="77">C354</f>
        <v>1166141.31</v>
      </c>
      <c r="D353" s="8"/>
      <c r="E353" s="9"/>
      <c r="F353" s="7"/>
      <c r="G353" s="7"/>
      <c r="H353" s="7"/>
      <c r="I353" s="9"/>
      <c r="J353" s="7"/>
      <c r="K353" s="7"/>
    </row>
    <row r="354" spans="1:11" s="10" customFormat="1" ht="29.95" customHeight="1" x14ac:dyDescent="0.25">
      <c r="A354" s="55" t="s">
        <v>471</v>
      </c>
      <c r="B354" s="11" t="s">
        <v>472</v>
      </c>
      <c r="C354" s="36">
        <v>1166141.31</v>
      </c>
      <c r="D354" s="8"/>
      <c r="E354" s="9"/>
      <c r="F354" s="7"/>
      <c r="G354" s="7"/>
      <c r="H354" s="7"/>
      <c r="I354" s="9"/>
      <c r="J354" s="7"/>
      <c r="K354" s="7"/>
    </row>
    <row r="355" spans="1:11" s="10" customFormat="1" ht="82.15" hidden="1" customHeight="1" x14ac:dyDescent="0.25">
      <c r="A355" s="37" t="s">
        <v>473</v>
      </c>
      <c r="B355" s="38" t="s">
        <v>474</v>
      </c>
      <c r="C355" s="33">
        <f t="shared" ref="C355" si="78">C356</f>
        <v>0</v>
      </c>
      <c r="D355" s="8"/>
      <c r="E355" s="9"/>
      <c r="F355" s="7"/>
      <c r="G355" s="7"/>
      <c r="H355" s="7"/>
      <c r="I355" s="9"/>
      <c r="J355" s="7"/>
      <c r="K355" s="7"/>
    </row>
    <row r="356" spans="1:11" s="10" customFormat="1" ht="98.2" hidden="1" customHeight="1" x14ac:dyDescent="0.25">
      <c r="A356" s="31" t="s">
        <v>475</v>
      </c>
      <c r="B356" s="35" t="s">
        <v>476</v>
      </c>
      <c r="C356" s="33">
        <v>0</v>
      </c>
      <c r="D356" s="8"/>
      <c r="E356" s="9"/>
      <c r="F356" s="7"/>
      <c r="G356" s="7"/>
      <c r="H356" s="7"/>
      <c r="I356" s="9"/>
      <c r="J356" s="7"/>
      <c r="K356" s="7"/>
    </row>
    <row r="357" spans="1:11" s="10" customFormat="1" ht="23.6" hidden="1" x14ac:dyDescent="0.25">
      <c r="A357" s="31" t="s">
        <v>477</v>
      </c>
      <c r="B357" s="35" t="s">
        <v>478</v>
      </c>
      <c r="C357" s="33">
        <v>0</v>
      </c>
      <c r="D357" s="8"/>
      <c r="E357" s="9"/>
      <c r="F357" s="7"/>
      <c r="G357" s="7"/>
      <c r="H357" s="7"/>
      <c r="I357" s="9"/>
      <c r="J357" s="7"/>
      <c r="K357" s="7"/>
    </row>
    <row r="358" spans="1:11" s="10" customFormat="1" ht="31.6" customHeight="1" x14ac:dyDescent="0.25">
      <c r="A358" s="56" t="s">
        <v>479</v>
      </c>
      <c r="B358" s="29" t="s">
        <v>480</v>
      </c>
      <c r="C358" s="36">
        <f t="shared" ref="C358" si="79">C359</f>
        <v>17000000</v>
      </c>
      <c r="D358" s="8"/>
      <c r="E358" s="9"/>
      <c r="F358" s="7"/>
      <c r="G358" s="7"/>
      <c r="H358" s="7"/>
      <c r="I358" s="9"/>
      <c r="J358" s="7"/>
      <c r="K358" s="7"/>
    </row>
    <row r="359" spans="1:11" s="10" customFormat="1" ht="32.4" customHeight="1" x14ac:dyDescent="0.25">
      <c r="A359" s="55" t="s">
        <v>481</v>
      </c>
      <c r="B359" s="11" t="s">
        <v>482</v>
      </c>
      <c r="C359" s="36">
        <v>17000000</v>
      </c>
      <c r="D359" s="8"/>
      <c r="E359" s="9"/>
      <c r="F359" s="7"/>
      <c r="G359" s="7"/>
      <c r="H359" s="7"/>
      <c r="I359" s="9"/>
      <c r="J359" s="7"/>
      <c r="K359" s="7"/>
    </row>
    <row r="360" spans="1:11" s="10" customFormat="1" ht="35.200000000000003" hidden="1" customHeight="1" x14ac:dyDescent="0.25">
      <c r="A360" s="43" t="s">
        <v>801</v>
      </c>
      <c r="B360" s="29" t="s">
        <v>751</v>
      </c>
      <c r="C360" s="36">
        <f t="shared" ref="C360" si="80">C361</f>
        <v>0</v>
      </c>
      <c r="D360" s="8"/>
      <c r="E360" s="9"/>
      <c r="F360" s="7"/>
      <c r="G360" s="7"/>
      <c r="H360" s="7"/>
      <c r="I360" s="9"/>
      <c r="J360" s="7"/>
      <c r="K360" s="7"/>
    </row>
    <row r="361" spans="1:11" s="10" customFormat="1" ht="35.200000000000003" hidden="1" customHeight="1" x14ac:dyDescent="0.25">
      <c r="A361" s="34" t="s">
        <v>802</v>
      </c>
      <c r="B361" s="11" t="s">
        <v>750</v>
      </c>
      <c r="C361" s="36">
        <v>0</v>
      </c>
      <c r="D361" s="8"/>
      <c r="E361" s="9"/>
      <c r="F361" s="7"/>
      <c r="G361" s="7"/>
      <c r="H361" s="7"/>
      <c r="I361" s="9"/>
      <c r="J361" s="7"/>
      <c r="K361" s="7"/>
    </row>
    <row r="362" spans="1:11" s="10" customFormat="1" ht="20.3" customHeight="1" x14ac:dyDescent="0.25">
      <c r="A362" s="51" t="s">
        <v>483</v>
      </c>
      <c r="B362" s="29" t="s">
        <v>484</v>
      </c>
      <c r="C362" s="36">
        <f t="shared" ref="C362" si="81">C363</f>
        <v>3054640.46</v>
      </c>
      <c r="D362" s="8"/>
      <c r="E362" s="9"/>
      <c r="F362" s="7"/>
      <c r="G362" s="7"/>
      <c r="H362" s="7"/>
      <c r="I362" s="9"/>
      <c r="J362" s="7"/>
      <c r="K362" s="7"/>
    </row>
    <row r="363" spans="1:11" s="10" customFormat="1" ht="13.1" x14ac:dyDescent="0.25">
      <c r="A363" s="50" t="s">
        <v>485</v>
      </c>
      <c r="B363" s="11" t="s">
        <v>486</v>
      </c>
      <c r="C363" s="36">
        <v>3054640.46</v>
      </c>
      <c r="D363" s="8"/>
      <c r="E363" s="9"/>
      <c r="F363" s="7"/>
      <c r="G363" s="7"/>
      <c r="H363" s="7"/>
      <c r="I363" s="9"/>
      <c r="J363" s="7"/>
      <c r="K363" s="7"/>
    </row>
    <row r="364" spans="1:11" s="10" customFormat="1" ht="64.5" hidden="1" customHeight="1" x14ac:dyDescent="0.25">
      <c r="A364" s="31" t="s">
        <v>487</v>
      </c>
      <c r="B364" s="35" t="s">
        <v>488</v>
      </c>
      <c r="C364" s="33"/>
      <c r="D364" s="8"/>
      <c r="E364" s="9"/>
      <c r="F364" s="7"/>
      <c r="G364" s="7"/>
      <c r="H364" s="7"/>
      <c r="I364" s="9"/>
      <c r="J364" s="7"/>
      <c r="K364" s="7"/>
    </row>
    <row r="365" spans="1:11" s="10" customFormat="1" ht="24.05" customHeight="1" x14ac:dyDescent="0.25">
      <c r="A365" s="50" t="s">
        <v>489</v>
      </c>
      <c r="B365" s="11" t="s">
        <v>915</v>
      </c>
      <c r="C365" s="36">
        <f>C366+C368+C370+C373+C375+C379+C381+C377</f>
        <v>768663166.75</v>
      </c>
      <c r="D365" s="8"/>
      <c r="E365" s="9"/>
      <c r="F365" s="7"/>
      <c r="G365" s="7"/>
      <c r="H365" s="7"/>
      <c r="I365" s="9"/>
      <c r="J365" s="7"/>
      <c r="K365" s="7"/>
    </row>
    <row r="366" spans="1:11" s="10" customFormat="1" ht="29.15" customHeight="1" x14ac:dyDescent="0.25">
      <c r="A366" s="51" t="s">
        <v>490</v>
      </c>
      <c r="B366" s="44" t="s">
        <v>491</v>
      </c>
      <c r="C366" s="36">
        <f t="shared" ref="C366" si="82">C367</f>
        <v>19272493.66</v>
      </c>
      <c r="D366" s="8"/>
      <c r="E366" s="9"/>
      <c r="F366" s="7"/>
      <c r="G366" s="7"/>
      <c r="H366" s="7"/>
      <c r="I366" s="9"/>
      <c r="J366" s="7"/>
      <c r="K366" s="7"/>
    </row>
    <row r="367" spans="1:11" s="10" customFormat="1" ht="36" customHeight="1" x14ac:dyDescent="0.25">
      <c r="A367" s="50" t="s">
        <v>492</v>
      </c>
      <c r="B367" s="45" t="s">
        <v>493</v>
      </c>
      <c r="C367" s="36">
        <f>19326673.86-54180.2</f>
        <v>19272493.66</v>
      </c>
      <c r="D367" s="8"/>
      <c r="E367" s="9"/>
      <c r="F367" s="7"/>
      <c r="G367" s="7"/>
      <c r="H367" s="7"/>
      <c r="I367" s="9"/>
      <c r="J367" s="7"/>
      <c r="K367" s="7"/>
    </row>
    <row r="368" spans="1:11" s="10" customFormat="1" ht="55" customHeight="1" x14ac:dyDescent="0.25">
      <c r="A368" s="51" t="s">
        <v>494</v>
      </c>
      <c r="B368" s="29" t="s">
        <v>495</v>
      </c>
      <c r="C368" s="36">
        <f t="shared" ref="C368" si="83">C369</f>
        <v>20779261.66</v>
      </c>
      <c r="D368" s="8"/>
      <c r="E368" s="9"/>
      <c r="F368" s="7"/>
      <c r="G368" s="7"/>
      <c r="H368" s="7"/>
      <c r="I368" s="9"/>
      <c r="J368" s="7"/>
      <c r="K368" s="7"/>
    </row>
    <row r="369" spans="1:11" s="10" customFormat="1" ht="57.6" customHeight="1" x14ac:dyDescent="0.25">
      <c r="A369" s="50" t="s">
        <v>496</v>
      </c>
      <c r="B369" s="11" t="s">
        <v>497</v>
      </c>
      <c r="C369" s="36">
        <v>20779261.66</v>
      </c>
      <c r="D369" s="8"/>
      <c r="E369" s="9"/>
      <c r="F369" s="7"/>
      <c r="G369" s="7"/>
      <c r="H369" s="7"/>
      <c r="I369" s="9"/>
      <c r="J369" s="7"/>
      <c r="K369" s="7"/>
    </row>
    <row r="370" spans="1:11" s="10" customFormat="1" ht="39.950000000000003" customHeight="1" x14ac:dyDescent="0.25">
      <c r="A370" s="51" t="s">
        <v>904</v>
      </c>
      <c r="B370" s="29" t="s">
        <v>498</v>
      </c>
      <c r="C370" s="36">
        <f t="shared" ref="C370" si="84">C371</f>
        <v>3900481.74</v>
      </c>
      <c r="D370" s="8"/>
      <c r="E370" s="9"/>
      <c r="F370" s="7"/>
      <c r="G370" s="7"/>
      <c r="H370" s="7"/>
      <c r="I370" s="9"/>
      <c r="J370" s="7"/>
      <c r="K370" s="7"/>
    </row>
    <row r="371" spans="1:11" s="10" customFormat="1" ht="42.55" customHeight="1" x14ac:dyDescent="0.25">
      <c r="A371" s="50" t="s">
        <v>905</v>
      </c>
      <c r="B371" s="11" t="s">
        <v>499</v>
      </c>
      <c r="C371" s="36">
        <v>3900481.74</v>
      </c>
      <c r="D371" s="8"/>
      <c r="E371" s="9"/>
      <c r="F371" s="7"/>
      <c r="G371" s="7"/>
      <c r="H371" s="7"/>
      <c r="I371" s="9"/>
      <c r="J371" s="7"/>
      <c r="K371" s="7"/>
    </row>
    <row r="372" spans="1:11" s="10" customFormat="1" ht="46.5" hidden="1" customHeight="1" x14ac:dyDescent="0.25">
      <c r="A372" s="50"/>
      <c r="B372" s="11"/>
      <c r="C372" s="36"/>
      <c r="D372" s="8"/>
      <c r="E372" s="9"/>
      <c r="F372" s="7"/>
      <c r="G372" s="7"/>
      <c r="H372" s="7"/>
      <c r="I372" s="9"/>
      <c r="J372" s="7"/>
      <c r="K372" s="7"/>
    </row>
    <row r="373" spans="1:11" s="10" customFormat="1" ht="31.45" customHeight="1" x14ac:dyDescent="0.25">
      <c r="A373" s="51" t="s">
        <v>500</v>
      </c>
      <c r="B373" s="29" t="s">
        <v>501</v>
      </c>
      <c r="C373" s="36">
        <f t="shared" ref="C373" si="85">C374</f>
        <v>4828508.8899999997</v>
      </c>
      <c r="D373" s="8"/>
      <c r="E373" s="9"/>
      <c r="F373" s="7"/>
      <c r="G373" s="7"/>
      <c r="H373" s="7"/>
      <c r="I373" s="9"/>
      <c r="J373" s="7"/>
      <c r="K373" s="7"/>
    </row>
    <row r="374" spans="1:11" s="10" customFormat="1" ht="44.55" customHeight="1" x14ac:dyDescent="0.25">
      <c r="A374" s="50" t="s">
        <v>502</v>
      </c>
      <c r="B374" s="11" t="s">
        <v>503</v>
      </c>
      <c r="C374" s="36">
        <f>3493612.42+1334896.47</f>
        <v>4828508.8899999997</v>
      </c>
      <c r="D374" s="8"/>
      <c r="E374" s="9"/>
      <c r="F374" s="7"/>
      <c r="G374" s="7"/>
      <c r="H374" s="7"/>
      <c r="I374" s="9"/>
      <c r="J374" s="7"/>
      <c r="K374" s="7"/>
    </row>
    <row r="375" spans="1:11" s="10" customFormat="1" ht="43.85" customHeight="1" x14ac:dyDescent="0.25">
      <c r="A375" s="50" t="s">
        <v>504</v>
      </c>
      <c r="B375" s="11" t="s">
        <v>505</v>
      </c>
      <c r="C375" s="36">
        <f t="shared" ref="C375" si="86">C376</f>
        <v>9232.52</v>
      </c>
      <c r="D375" s="8"/>
      <c r="E375" s="9"/>
      <c r="F375" s="7"/>
      <c r="G375" s="7"/>
      <c r="H375" s="7"/>
      <c r="I375" s="9"/>
      <c r="J375" s="7"/>
      <c r="K375" s="7"/>
    </row>
    <row r="376" spans="1:11" s="10" customFormat="1" ht="43.85" customHeight="1" x14ac:dyDescent="0.25">
      <c r="A376" s="50" t="s">
        <v>506</v>
      </c>
      <c r="B376" s="11" t="s">
        <v>507</v>
      </c>
      <c r="C376" s="36">
        <v>9232.52</v>
      </c>
      <c r="D376" s="8"/>
      <c r="E376" s="9"/>
      <c r="F376" s="7"/>
      <c r="G376" s="7"/>
      <c r="H376" s="7"/>
      <c r="I376" s="9"/>
      <c r="J376" s="7"/>
      <c r="K376" s="7"/>
    </row>
    <row r="377" spans="1:11" s="10" customFormat="1" ht="83.8" customHeight="1" x14ac:dyDescent="0.25">
      <c r="A377" s="55" t="s">
        <v>508</v>
      </c>
      <c r="B377" s="11" t="s">
        <v>509</v>
      </c>
      <c r="C377" s="30">
        <f t="shared" ref="C377" si="87">C378</f>
        <v>47404720.289999999</v>
      </c>
      <c r="D377" s="8"/>
      <c r="E377" s="9"/>
      <c r="F377" s="7"/>
      <c r="G377" s="7"/>
      <c r="H377" s="7"/>
      <c r="I377" s="9"/>
      <c r="J377" s="7"/>
      <c r="K377" s="7"/>
    </row>
    <row r="378" spans="1:11" s="10" customFormat="1" ht="70.7" x14ac:dyDescent="0.25">
      <c r="A378" s="55" t="s">
        <v>510</v>
      </c>
      <c r="B378" s="11" t="s">
        <v>511</v>
      </c>
      <c r="C378" s="36">
        <v>47404720.289999999</v>
      </c>
      <c r="D378" s="8"/>
      <c r="E378" s="9"/>
      <c r="F378" s="7"/>
      <c r="G378" s="7"/>
      <c r="H378" s="7"/>
      <c r="I378" s="9"/>
      <c r="J378" s="7"/>
      <c r="K378" s="7"/>
    </row>
    <row r="379" spans="1:11" s="10" customFormat="1" ht="22.6" customHeight="1" x14ac:dyDescent="0.25">
      <c r="A379" s="50" t="s">
        <v>512</v>
      </c>
      <c r="B379" s="29" t="s">
        <v>513</v>
      </c>
      <c r="C379" s="30">
        <f t="shared" ref="C379" si="88">C380</f>
        <v>2794257.99</v>
      </c>
      <c r="D379" s="8"/>
      <c r="E379" s="9"/>
      <c r="F379" s="7"/>
      <c r="G379" s="7"/>
      <c r="H379" s="7"/>
      <c r="I379" s="9"/>
      <c r="J379" s="7"/>
      <c r="K379" s="7"/>
    </row>
    <row r="380" spans="1:11" s="10" customFormat="1" ht="19.149999999999999" customHeight="1" x14ac:dyDescent="0.25">
      <c r="A380" s="50" t="s">
        <v>514</v>
      </c>
      <c r="B380" s="11" t="s">
        <v>515</v>
      </c>
      <c r="C380" s="36">
        <f>1964780.05+829477.94</f>
        <v>2794257.99</v>
      </c>
      <c r="D380" s="8"/>
      <c r="E380" s="9"/>
      <c r="F380" s="7"/>
      <c r="G380" s="7"/>
      <c r="H380" s="7"/>
      <c r="I380" s="9"/>
      <c r="J380" s="7"/>
      <c r="K380" s="7"/>
    </row>
    <row r="381" spans="1:11" s="10" customFormat="1" ht="20.45" customHeight="1" x14ac:dyDescent="0.25">
      <c r="A381" s="51" t="s">
        <v>516</v>
      </c>
      <c r="B381" s="29" t="s">
        <v>517</v>
      </c>
      <c r="C381" s="36">
        <f t="shared" ref="C381" si="89">C382</f>
        <v>669674210</v>
      </c>
      <c r="D381" s="8"/>
      <c r="E381" s="9"/>
      <c r="F381" s="7"/>
      <c r="G381" s="7"/>
      <c r="H381" s="7"/>
      <c r="I381" s="9"/>
      <c r="J381" s="7"/>
      <c r="K381" s="7"/>
    </row>
    <row r="382" spans="1:11" s="10" customFormat="1" ht="20.3" customHeight="1" x14ac:dyDescent="0.25">
      <c r="A382" s="50" t="s">
        <v>518</v>
      </c>
      <c r="B382" s="11" t="s">
        <v>519</v>
      </c>
      <c r="C382" s="36">
        <v>669674210</v>
      </c>
      <c r="D382" s="8"/>
      <c r="E382" s="9"/>
      <c r="F382" s="7"/>
      <c r="G382" s="7"/>
      <c r="H382" s="7"/>
      <c r="I382" s="9"/>
      <c r="J382" s="7"/>
      <c r="K382" s="7"/>
    </row>
    <row r="383" spans="1:11" s="10" customFormat="1" ht="23.6" hidden="1" x14ac:dyDescent="0.25">
      <c r="A383" s="31" t="s">
        <v>520</v>
      </c>
      <c r="B383" s="35" t="s">
        <v>521</v>
      </c>
      <c r="C383" s="33"/>
      <c r="D383" s="8"/>
      <c r="E383" s="9"/>
      <c r="F383" s="7"/>
      <c r="G383" s="7"/>
      <c r="H383" s="7"/>
      <c r="I383" s="9"/>
      <c r="J383" s="7"/>
      <c r="K383" s="7"/>
    </row>
    <row r="384" spans="1:11" s="10" customFormat="1" ht="18.350000000000001" customHeight="1" x14ac:dyDescent="0.25">
      <c r="A384" s="50" t="s">
        <v>522</v>
      </c>
      <c r="B384" s="11" t="s">
        <v>523</v>
      </c>
      <c r="C384" s="36">
        <f>C387+C385</f>
        <v>251584450.28999999</v>
      </c>
      <c r="D384" s="8"/>
      <c r="E384" s="9"/>
      <c r="F384" s="7"/>
      <c r="G384" s="7"/>
      <c r="H384" s="7"/>
      <c r="I384" s="9"/>
      <c r="J384" s="7"/>
      <c r="K384" s="7"/>
    </row>
    <row r="385" spans="1:11" s="10" customFormat="1" ht="66.8" hidden="1" customHeight="1" x14ac:dyDescent="0.25">
      <c r="A385" s="31" t="s">
        <v>803</v>
      </c>
      <c r="B385" s="11" t="s">
        <v>804</v>
      </c>
      <c r="C385" s="36">
        <f>C386</f>
        <v>0</v>
      </c>
      <c r="D385" s="8"/>
      <c r="E385" s="9"/>
      <c r="F385" s="7"/>
      <c r="G385" s="7"/>
      <c r="H385" s="7"/>
      <c r="I385" s="9"/>
      <c r="J385" s="7"/>
      <c r="K385" s="7"/>
    </row>
    <row r="386" spans="1:11" s="10" customFormat="1" ht="65.150000000000006" hidden="1" customHeight="1" x14ac:dyDescent="0.25">
      <c r="A386" s="31" t="s">
        <v>805</v>
      </c>
      <c r="B386" s="11" t="s">
        <v>752</v>
      </c>
      <c r="C386" s="36">
        <v>0</v>
      </c>
      <c r="D386" s="8"/>
      <c r="E386" s="9"/>
      <c r="F386" s="7"/>
      <c r="G386" s="7"/>
      <c r="H386" s="7"/>
      <c r="I386" s="9"/>
      <c r="J386" s="7"/>
      <c r="K386" s="7"/>
    </row>
    <row r="387" spans="1:11" s="10" customFormat="1" ht="21.6" customHeight="1" x14ac:dyDescent="0.25">
      <c r="A387" s="51" t="s">
        <v>524</v>
      </c>
      <c r="B387" s="29" t="s">
        <v>525</v>
      </c>
      <c r="C387" s="36">
        <f t="shared" ref="C387" si="90">C388</f>
        <v>251584450.28999999</v>
      </c>
      <c r="D387" s="6"/>
      <c r="E387" s="9"/>
      <c r="F387" s="7"/>
      <c r="G387" s="7"/>
      <c r="H387" s="7"/>
      <c r="I387" s="9"/>
      <c r="J387" s="7"/>
      <c r="K387" s="7"/>
    </row>
    <row r="388" spans="1:11" s="10" customFormat="1" ht="27.5" customHeight="1" x14ac:dyDescent="0.25">
      <c r="A388" s="50" t="s">
        <v>526</v>
      </c>
      <c r="B388" s="11" t="s">
        <v>527</v>
      </c>
      <c r="C388" s="36">
        <v>251584450.28999999</v>
      </c>
      <c r="D388" s="6"/>
      <c r="E388" s="9"/>
      <c r="F388" s="7"/>
      <c r="G388" s="7"/>
      <c r="H388" s="7"/>
      <c r="I388" s="9"/>
      <c r="J388" s="7"/>
      <c r="K388" s="7"/>
    </row>
    <row r="389" spans="1:11" s="10" customFormat="1" ht="29.45" hidden="1" customHeight="1" x14ac:dyDescent="0.25">
      <c r="A389" s="31" t="s">
        <v>528</v>
      </c>
      <c r="B389" s="35" t="s">
        <v>529</v>
      </c>
      <c r="C389" s="33">
        <f t="shared" ref="C389:C390" si="91">C390</f>
        <v>0</v>
      </c>
      <c r="D389" s="6"/>
      <c r="E389" s="9"/>
      <c r="F389" s="7"/>
      <c r="G389" s="7"/>
      <c r="H389" s="7"/>
      <c r="I389" s="9"/>
      <c r="J389" s="7"/>
      <c r="K389" s="7"/>
    </row>
    <row r="390" spans="1:11" s="10" customFormat="1" ht="35.200000000000003" hidden="1" customHeight="1" x14ac:dyDescent="0.25">
      <c r="A390" s="31" t="s">
        <v>530</v>
      </c>
      <c r="B390" s="35" t="s">
        <v>531</v>
      </c>
      <c r="C390" s="33">
        <f t="shared" si="91"/>
        <v>0</v>
      </c>
      <c r="D390" s="6"/>
      <c r="E390" s="9"/>
      <c r="F390" s="7"/>
      <c r="G390" s="7"/>
      <c r="H390" s="7"/>
      <c r="I390" s="9"/>
      <c r="J390" s="7"/>
      <c r="K390" s="7"/>
    </row>
    <row r="391" spans="1:11" s="10" customFormat="1" ht="0.65" customHeight="1" x14ac:dyDescent="0.25">
      <c r="A391" s="31" t="s">
        <v>532</v>
      </c>
      <c r="B391" s="35" t="s">
        <v>533</v>
      </c>
      <c r="C391" s="33">
        <v>0</v>
      </c>
      <c r="D391" s="6"/>
      <c r="E391" s="9"/>
      <c r="F391" s="7"/>
      <c r="G391" s="7"/>
      <c r="H391" s="7"/>
      <c r="I391" s="9"/>
      <c r="J391" s="7"/>
      <c r="K391" s="7"/>
    </row>
    <row r="392" spans="1:11" s="10" customFormat="1" ht="60.05" hidden="1" customHeight="1" x14ac:dyDescent="0.25">
      <c r="A392" s="31" t="s">
        <v>534</v>
      </c>
      <c r="B392" s="35" t="s">
        <v>535</v>
      </c>
      <c r="C392" s="33">
        <f t="shared" ref="C392:C395" si="92">C393</f>
        <v>0</v>
      </c>
      <c r="D392" s="6"/>
      <c r="E392" s="9"/>
      <c r="F392" s="7"/>
      <c r="G392" s="7"/>
      <c r="H392" s="7"/>
      <c r="I392" s="9"/>
      <c r="J392" s="7"/>
      <c r="K392" s="7"/>
    </row>
    <row r="393" spans="1:11" s="10" customFormat="1" ht="74.95" hidden="1" customHeight="1" x14ac:dyDescent="0.25">
      <c r="A393" s="34" t="s">
        <v>536</v>
      </c>
      <c r="B393" s="35" t="s">
        <v>537</v>
      </c>
      <c r="C393" s="33">
        <f t="shared" si="92"/>
        <v>0</v>
      </c>
      <c r="D393" s="8"/>
      <c r="E393" s="9"/>
      <c r="F393" s="7"/>
      <c r="G393" s="7"/>
      <c r="H393" s="7"/>
      <c r="I393" s="9"/>
      <c r="J393" s="7"/>
      <c r="K393" s="7"/>
    </row>
    <row r="394" spans="1:11" s="10" customFormat="1" ht="76.599999999999994" hidden="1" customHeight="1" x14ac:dyDescent="0.25">
      <c r="A394" s="34" t="s">
        <v>538</v>
      </c>
      <c r="B394" s="35" t="s">
        <v>539</v>
      </c>
      <c r="C394" s="33">
        <f t="shared" si="92"/>
        <v>0</v>
      </c>
      <c r="D394" s="8"/>
      <c r="E394" s="9"/>
      <c r="F394" s="7"/>
      <c r="G394" s="7"/>
      <c r="H394" s="7"/>
      <c r="I394" s="9"/>
      <c r="J394" s="7"/>
      <c r="K394" s="7"/>
    </row>
    <row r="395" spans="1:11" s="10" customFormat="1" ht="35.200000000000003" hidden="1" customHeight="1" x14ac:dyDescent="0.25">
      <c r="A395" s="31" t="s">
        <v>540</v>
      </c>
      <c r="B395" s="35" t="s">
        <v>541</v>
      </c>
      <c r="C395" s="33">
        <f t="shared" si="92"/>
        <v>0</v>
      </c>
      <c r="D395" s="8"/>
      <c r="E395" s="9"/>
      <c r="F395" s="7"/>
      <c r="G395" s="7"/>
      <c r="H395" s="7"/>
      <c r="I395" s="9"/>
      <c r="J395" s="7"/>
      <c r="K395" s="7"/>
    </row>
    <row r="396" spans="1:11" s="10" customFormat="1" ht="35.200000000000003" hidden="1" customHeight="1" x14ac:dyDescent="0.25">
      <c r="A396" s="31" t="s">
        <v>542</v>
      </c>
      <c r="B396" s="35" t="s">
        <v>543</v>
      </c>
      <c r="C396" s="32">
        <f>C397+C398</f>
        <v>0</v>
      </c>
      <c r="D396" s="8"/>
      <c r="E396" s="9"/>
      <c r="F396" s="7"/>
      <c r="G396" s="7"/>
      <c r="H396" s="7"/>
      <c r="I396" s="9"/>
      <c r="J396" s="7"/>
      <c r="K396" s="7"/>
    </row>
    <row r="397" spans="1:11" s="10" customFormat="1" ht="47.45" hidden="1" customHeight="1" x14ac:dyDescent="0.25">
      <c r="A397" s="31" t="s">
        <v>544</v>
      </c>
      <c r="B397" s="35" t="s">
        <v>545</v>
      </c>
      <c r="C397" s="33">
        <v>0</v>
      </c>
      <c r="D397" s="8"/>
      <c r="E397" s="9"/>
      <c r="F397" s="7"/>
      <c r="G397" s="7"/>
      <c r="H397" s="7"/>
      <c r="I397" s="9"/>
      <c r="J397" s="7"/>
      <c r="K397" s="7"/>
    </row>
    <row r="398" spans="1:11" s="10" customFormat="1" ht="47.15" hidden="1" customHeight="1" x14ac:dyDescent="0.25">
      <c r="A398" s="31" t="s">
        <v>546</v>
      </c>
      <c r="B398" s="35" t="s">
        <v>547</v>
      </c>
      <c r="C398" s="33">
        <v>0</v>
      </c>
      <c r="D398" s="8"/>
      <c r="E398" s="9"/>
      <c r="F398" s="7"/>
      <c r="G398" s="7"/>
      <c r="H398" s="7"/>
      <c r="I398" s="9"/>
      <c r="J398" s="7"/>
      <c r="K398" s="7"/>
    </row>
    <row r="399" spans="1:11" s="10" customFormat="1" ht="32.75" customHeight="1" x14ac:dyDescent="0.25">
      <c r="A399" s="50" t="s">
        <v>548</v>
      </c>
      <c r="B399" s="11" t="s">
        <v>549</v>
      </c>
      <c r="C399" s="36">
        <f t="shared" ref="C399" si="93">C400</f>
        <v>-590539.64999999991</v>
      </c>
      <c r="D399" s="8"/>
      <c r="E399" s="9"/>
      <c r="F399" s="7"/>
      <c r="G399" s="7"/>
      <c r="H399" s="7"/>
      <c r="I399" s="9"/>
      <c r="J399" s="7"/>
      <c r="K399" s="7"/>
    </row>
    <row r="400" spans="1:11" s="10" customFormat="1" ht="32.1" customHeight="1" x14ac:dyDescent="0.25">
      <c r="A400" s="51" t="s">
        <v>550</v>
      </c>
      <c r="B400" s="29" t="s">
        <v>551</v>
      </c>
      <c r="C400" s="36">
        <f>SUM(C401:C406)</f>
        <v>-590539.64999999991</v>
      </c>
      <c r="D400" s="8"/>
      <c r="E400" s="9"/>
      <c r="F400" s="7"/>
      <c r="G400" s="7"/>
      <c r="H400" s="7"/>
      <c r="I400" s="9"/>
      <c r="J400" s="7"/>
      <c r="K400" s="7"/>
    </row>
    <row r="401" spans="1:11" s="10" customFormat="1" ht="45.85" customHeight="1" x14ac:dyDescent="0.25">
      <c r="A401" s="51" t="s">
        <v>552</v>
      </c>
      <c r="B401" s="29" t="s">
        <v>553</v>
      </c>
      <c r="C401" s="36">
        <v>-424486.8</v>
      </c>
      <c r="D401" s="8"/>
      <c r="E401" s="9"/>
      <c r="F401" s="7"/>
      <c r="G401" s="7"/>
      <c r="H401" s="7"/>
      <c r="I401" s="9"/>
      <c r="J401" s="7"/>
      <c r="K401" s="7"/>
    </row>
    <row r="402" spans="1:11" s="10" customFormat="1" ht="45.65" hidden="1" customHeight="1" x14ac:dyDescent="0.25">
      <c r="A402" s="37" t="s">
        <v>554</v>
      </c>
      <c r="B402" s="29" t="s">
        <v>555</v>
      </c>
      <c r="C402" s="33">
        <v>0</v>
      </c>
      <c r="D402" s="8"/>
      <c r="E402" s="9"/>
      <c r="F402" s="7"/>
      <c r="G402" s="7"/>
      <c r="H402" s="7"/>
      <c r="I402" s="9"/>
      <c r="J402" s="7"/>
      <c r="K402" s="7"/>
    </row>
    <row r="403" spans="1:11" s="10" customFormat="1" ht="34.85" hidden="1" customHeight="1" x14ac:dyDescent="0.25">
      <c r="A403" s="37" t="s">
        <v>556</v>
      </c>
      <c r="B403" s="29" t="s">
        <v>557</v>
      </c>
      <c r="C403" s="33">
        <v>0</v>
      </c>
      <c r="D403" s="8"/>
      <c r="E403" s="9"/>
      <c r="F403" s="7"/>
      <c r="G403" s="7"/>
      <c r="H403" s="7"/>
      <c r="I403" s="9"/>
      <c r="J403" s="7"/>
      <c r="K403" s="7"/>
    </row>
    <row r="404" spans="1:11" s="10" customFormat="1" ht="58.95" hidden="1" customHeight="1" x14ac:dyDescent="0.25">
      <c r="A404" s="37" t="s">
        <v>558</v>
      </c>
      <c r="B404" s="29" t="s">
        <v>559</v>
      </c>
      <c r="C404" s="36">
        <v>0</v>
      </c>
      <c r="D404" s="8"/>
      <c r="E404" s="9"/>
      <c r="F404" s="7"/>
      <c r="G404" s="7"/>
      <c r="H404" s="7"/>
      <c r="I404" s="9"/>
      <c r="J404" s="7"/>
      <c r="K404" s="7"/>
    </row>
    <row r="405" spans="1:11" s="10" customFormat="1" ht="78.55" customHeight="1" x14ac:dyDescent="0.25">
      <c r="A405" s="51" t="s">
        <v>806</v>
      </c>
      <c r="B405" s="29" t="s">
        <v>560</v>
      </c>
      <c r="C405" s="36">
        <v>-38051.17</v>
      </c>
      <c r="D405" s="8"/>
      <c r="E405" s="9"/>
      <c r="F405" s="7"/>
      <c r="G405" s="7"/>
      <c r="H405" s="7"/>
      <c r="I405" s="9"/>
      <c r="J405" s="7"/>
      <c r="K405" s="7"/>
    </row>
    <row r="406" spans="1:11" s="10" customFormat="1" ht="36.65" customHeight="1" x14ac:dyDescent="0.25">
      <c r="A406" s="50" t="s">
        <v>561</v>
      </c>
      <c r="B406" s="11" t="s">
        <v>562</v>
      </c>
      <c r="C406" s="36">
        <v>-128001.68</v>
      </c>
      <c r="D406" s="8"/>
      <c r="E406" s="9"/>
      <c r="F406" s="7"/>
      <c r="G406" s="7"/>
      <c r="H406" s="7"/>
      <c r="I406" s="9"/>
      <c r="J406" s="7"/>
      <c r="K406" s="7"/>
    </row>
    <row r="407" spans="1:11" s="4" customFormat="1" ht="41.9" customHeight="1" x14ac:dyDescent="0.25">
      <c r="A407" s="50" t="s">
        <v>563</v>
      </c>
      <c r="B407" s="11" t="s">
        <v>564</v>
      </c>
      <c r="C407" s="36">
        <f>C408+C480</f>
        <v>35707285.199999996</v>
      </c>
      <c r="D407" s="16"/>
      <c r="E407" s="3"/>
      <c r="F407" s="2"/>
      <c r="G407" s="2"/>
      <c r="H407" s="2"/>
      <c r="I407" s="3"/>
      <c r="J407" s="2"/>
      <c r="K407" s="2"/>
    </row>
    <row r="408" spans="1:11" s="4" customFormat="1" x14ac:dyDescent="0.25">
      <c r="A408" s="50" t="s">
        <v>7</v>
      </c>
      <c r="B408" s="11" t="s">
        <v>565</v>
      </c>
      <c r="C408" s="36">
        <f>C409+C412+C435+C444+C461+C475</f>
        <v>35465320.449999996</v>
      </c>
      <c r="D408" s="16"/>
      <c r="E408" s="3"/>
      <c r="F408" s="2"/>
      <c r="G408" s="2"/>
      <c r="H408" s="2"/>
      <c r="I408" s="3"/>
      <c r="J408" s="2"/>
      <c r="K408" s="2"/>
    </row>
    <row r="409" spans="1:11" s="4" customFormat="1" ht="18" customHeight="1" x14ac:dyDescent="0.25">
      <c r="A409" s="50" t="s">
        <v>34</v>
      </c>
      <c r="B409" s="11" t="s">
        <v>566</v>
      </c>
      <c r="C409" s="30">
        <f t="shared" ref="C409" si="94">C410</f>
        <v>25000</v>
      </c>
      <c r="D409" s="16"/>
      <c r="E409" s="3"/>
      <c r="F409" s="2"/>
      <c r="G409" s="2"/>
      <c r="H409" s="2"/>
      <c r="I409" s="3"/>
      <c r="J409" s="2"/>
      <c r="K409" s="2"/>
    </row>
    <row r="410" spans="1:11" s="4" customFormat="1" ht="34.700000000000003" customHeight="1" x14ac:dyDescent="0.25">
      <c r="A410" s="50" t="s">
        <v>36</v>
      </c>
      <c r="B410" s="11" t="s">
        <v>567</v>
      </c>
      <c r="C410" s="30">
        <f>C411</f>
        <v>25000</v>
      </c>
      <c r="D410" s="16"/>
      <c r="E410" s="3"/>
      <c r="F410" s="2"/>
      <c r="G410" s="2"/>
      <c r="H410" s="2"/>
      <c r="I410" s="3"/>
      <c r="J410" s="2"/>
      <c r="K410" s="2"/>
    </row>
    <row r="411" spans="1:11" s="4" customFormat="1" ht="33.549999999999997" customHeight="1" x14ac:dyDescent="0.25">
      <c r="A411" s="50" t="s">
        <v>568</v>
      </c>
      <c r="B411" s="11" t="s">
        <v>569</v>
      </c>
      <c r="C411" s="30">
        <v>25000</v>
      </c>
      <c r="D411" s="16"/>
      <c r="E411" s="3"/>
      <c r="F411" s="2"/>
      <c r="G411" s="2"/>
      <c r="H411" s="2"/>
      <c r="I411" s="3"/>
      <c r="J411" s="2"/>
      <c r="K411" s="2"/>
    </row>
    <row r="412" spans="1:11" s="4" customFormat="1" ht="30.8" customHeight="1" x14ac:dyDescent="0.25">
      <c r="A412" s="50" t="s">
        <v>384</v>
      </c>
      <c r="B412" s="11" t="s">
        <v>570</v>
      </c>
      <c r="C412" s="36">
        <f>C414+C416+C425+C428</f>
        <v>27802396.399999999</v>
      </c>
      <c r="D412" s="16"/>
      <c r="E412" s="3"/>
      <c r="F412" s="2"/>
      <c r="G412" s="2"/>
      <c r="H412" s="2"/>
      <c r="I412" s="3"/>
      <c r="J412" s="2"/>
      <c r="K412" s="2"/>
    </row>
    <row r="413" spans="1:11" s="10" customFormat="1" ht="23.6" hidden="1" x14ac:dyDescent="0.25">
      <c r="A413" s="31" t="s">
        <v>568</v>
      </c>
      <c r="B413" s="35" t="s">
        <v>571</v>
      </c>
      <c r="C413" s="33"/>
      <c r="D413" s="16"/>
      <c r="E413" s="9"/>
      <c r="F413" s="7"/>
      <c r="G413" s="7"/>
      <c r="H413" s="7"/>
      <c r="I413" s="9"/>
      <c r="J413" s="7"/>
      <c r="K413" s="7"/>
    </row>
    <row r="414" spans="1:11" s="10" customFormat="1" ht="55.65" customHeight="1" x14ac:dyDescent="0.25">
      <c r="A414" s="50" t="s">
        <v>906</v>
      </c>
      <c r="B414" s="29" t="s">
        <v>842</v>
      </c>
      <c r="C414" s="36">
        <f>C415</f>
        <v>1991072.84</v>
      </c>
      <c r="D414" s="16"/>
      <c r="E414" s="9"/>
      <c r="F414" s="7"/>
      <c r="G414" s="7"/>
      <c r="H414" s="7"/>
      <c r="I414" s="9"/>
      <c r="J414" s="7"/>
      <c r="K414" s="7"/>
    </row>
    <row r="415" spans="1:11" s="10" customFormat="1" ht="42.55" customHeight="1" x14ac:dyDescent="0.25">
      <c r="A415" s="50" t="s">
        <v>907</v>
      </c>
      <c r="B415" s="29" t="s">
        <v>843</v>
      </c>
      <c r="C415" s="36">
        <v>1991072.84</v>
      </c>
      <c r="D415" s="16"/>
      <c r="E415" s="9"/>
      <c r="F415" s="7"/>
      <c r="G415" s="7"/>
      <c r="H415" s="7"/>
      <c r="I415" s="9"/>
      <c r="J415" s="7"/>
      <c r="K415" s="7"/>
    </row>
    <row r="416" spans="1:11" s="10" customFormat="1" ht="60.9" customHeight="1" x14ac:dyDescent="0.25">
      <c r="A416" s="56" t="s">
        <v>388</v>
      </c>
      <c r="B416" s="29" t="s">
        <v>572</v>
      </c>
      <c r="C416" s="36">
        <f t="shared" ref="C416" si="95">C418+C419+C421+C423</f>
        <v>16618993.140000001</v>
      </c>
      <c r="D416" s="16"/>
      <c r="E416" s="9"/>
      <c r="F416" s="7"/>
      <c r="G416" s="7"/>
      <c r="H416" s="7"/>
      <c r="I416" s="9"/>
      <c r="J416" s="7"/>
      <c r="K416" s="7"/>
    </row>
    <row r="417" spans="1:11" s="10" customFormat="1" ht="47.8" customHeight="1" x14ac:dyDescent="0.25">
      <c r="A417" s="56" t="s">
        <v>573</v>
      </c>
      <c r="B417" s="11" t="s">
        <v>574</v>
      </c>
      <c r="C417" s="36">
        <f t="shared" ref="C417" si="96">C418</f>
        <v>7995368.7800000003</v>
      </c>
      <c r="D417" s="16"/>
      <c r="E417" s="9"/>
      <c r="F417" s="7"/>
      <c r="G417" s="7"/>
      <c r="H417" s="7"/>
      <c r="I417" s="9"/>
      <c r="J417" s="7"/>
      <c r="K417" s="7"/>
    </row>
    <row r="418" spans="1:11" s="10" customFormat="1" ht="57.6" customHeight="1" x14ac:dyDescent="0.25">
      <c r="A418" s="55" t="s">
        <v>575</v>
      </c>
      <c r="B418" s="11" t="s">
        <v>576</v>
      </c>
      <c r="C418" s="36">
        <v>7995368.7800000003</v>
      </c>
      <c r="D418" s="16"/>
      <c r="E418" s="9"/>
      <c r="F418" s="7"/>
      <c r="G418" s="7"/>
      <c r="H418" s="7"/>
      <c r="I418" s="9"/>
      <c r="J418" s="7"/>
      <c r="K418" s="7"/>
    </row>
    <row r="419" spans="1:11" s="10" customFormat="1" ht="62.2" customHeight="1" x14ac:dyDescent="0.25">
      <c r="A419" s="56" t="s">
        <v>577</v>
      </c>
      <c r="B419" s="29" t="s">
        <v>578</v>
      </c>
      <c r="C419" s="36">
        <f t="shared" ref="C419" si="97">C420</f>
        <v>456255.71</v>
      </c>
      <c r="D419" s="16"/>
      <c r="E419" s="9"/>
      <c r="F419" s="7"/>
      <c r="G419" s="7"/>
      <c r="H419" s="7"/>
      <c r="I419" s="9"/>
      <c r="J419" s="7"/>
      <c r="K419" s="7"/>
    </row>
    <row r="420" spans="1:11" s="10" customFormat="1" ht="56.95" customHeight="1" x14ac:dyDescent="0.25">
      <c r="A420" s="55" t="s">
        <v>579</v>
      </c>
      <c r="B420" s="11" t="s">
        <v>580</v>
      </c>
      <c r="C420" s="36">
        <v>456255.71</v>
      </c>
      <c r="D420" s="16"/>
      <c r="E420" s="9"/>
      <c r="F420" s="7"/>
      <c r="G420" s="7"/>
      <c r="H420" s="7"/>
      <c r="I420" s="9"/>
      <c r="J420" s="7"/>
      <c r="K420" s="7"/>
    </row>
    <row r="421" spans="1:11" s="10" customFormat="1" ht="56.95" customHeight="1" x14ac:dyDescent="0.25">
      <c r="A421" s="56" t="s">
        <v>390</v>
      </c>
      <c r="B421" s="29" t="s">
        <v>581</v>
      </c>
      <c r="C421" s="36">
        <f t="shared" ref="C421" si="98">C422</f>
        <v>288014.56</v>
      </c>
      <c r="D421" s="16"/>
      <c r="E421" s="9"/>
      <c r="F421" s="7"/>
      <c r="G421" s="7"/>
      <c r="H421" s="7"/>
      <c r="I421" s="9"/>
      <c r="J421" s="7"/>
      <c r="K421" s="7"/>
    </row>
    <row r="422" spans="1:11" s="10" customFormat="1" ht="45.85" customHeight="1" x14ac:dyDescent="0.25">
      <c r="A422" s="50" t="s">
        <v>392</v>
      </c>
      <c r="B422" s="11" t="s">
        <v>582</v>
      </c>
      <c r="C422" s="36">
        <v>288014.56</v>
      </c>
      <c r="D422" s="16"/>
      <c r="E422" s="9"/>
      <c r="F422" s="7"/>
      <c r="G422" s="7"/>
      <c r="H422" s="7"/>
      <c r="I422" s="9"/>
      <c r="J422" s="7"/>
      <c r="K422" s="7"/>
    </row>
    <row r="423" spans="1:11" s="10" customFormat="1" ht="32.75" customHeight="1" x14ac:dyDescent="0.25">
      <c r="A423" s="51" t="s">
        <v>583</v>
      </c>
      <c r="B423" s="29" t="s">
        <v>584</v>
      </c>
      <c r="C423" s="36">
        <f t="shared" ref="C423" si="99">C424</f>
        <v>7879354.0899999999</v>
      </c>
      <c r="D423" s="16"/>
      <c r="E423" s="9"/>
      <c r="F423" s="7"/>
      <c r="G423" s="7"/>
      <c r="H423" s="7"/>
      <c r="I423" s="9"/>
      <c r="J423" s="7"/>
      <c r="K423" s="7"/>
    </row>
    <row r="424" spans="1:11" s="19" customFormat="1" ht="31.6" customHeight="1" x14ac:dyDescent="0.25">
      <c r="A424" s="50" t="s">
        <v>585</v>
      </c>
      <c r="B424" s="11" t="s">
        <v>586</v>
      </c>
      <c r="C424" s="36">
        <f>61984.62+7817369.47</f>
        <v>7879354.0899999999</v>
      </c>
      <c r="D424" s="16"/>
      <c r="E424" s="17"/>
      <c r="F424" s="18"/>
      <c r="G424" s="18"/>
      <c r="H424" s="18"/>
      <c r="I424" s="17"/>
      <c r="J424" s="18"/>
      <c r="K424" s="18"/>
    </row>
    <row r="425" spans="1:11" s="19" customFormat="1" ht="24.25" customHeight="1" x14ac:dyDescent="0.25">
      <c r="A425" s="51" t="s">
        <v>587</v>
      </c>
      <c r="B425" s="29" t="s">
        <v>588</v>
      </c>
      <c r="C425" s="36">
        <f t="shared" ref="C425:C426" si="100">C426</f>
        <v>818.05</v>
      </c>
      <c r="D425" s="16"/>
      <c r="E425" s="17"/>
      <c r="F425" s="18"/>
      <c r="G425" s="18"/>
      <c r="H425" s="18"/>
      <c r="I425" s="17"/>
      <c r="J425" s="18"/>
      <c r="K425" s="18"/>
    </row>
    <row r="426" spans="1:11" s="19" customFormat="1" ht="44.55" customHeight="1" x14ac:dyDescent="0.25">
      <c r="A426" s="50" t="s">
        <v>589</v>
      </c>
      <c r="B426" s="11" t="s">
        <v>590</v>
      </c>
      <c r="C426" s="36">
        <f t="shared" si="100"/>
        <v>818.05</v>
      </c>
      <c r="D426" s="16"/>
      <c r="E426" s="17"/>
      <c r="F426" s="18"/>
      <c r="G426" s="18"/>
      <c r="H426" s="18"/>
      <c r="I426" s="17"/>
      <c r="J426" s="18"/>
      <c r="K426" s="18"/>
    </row>
    <row r="427" spans="1:11" s="19" customFormat="1" ht="37.35" customHeight="1" x14ac:dyDescent="0.25">
      <c r="A427" s="50" t="s">
        <v>591</v>
      </c>
      <c r="B427" s="11" t="s">
        <v>592</v>
      </c>
      <c r="C427" s="36">
        <v>818.05</v>
      </c>
      <c r="D427" s="16"/>
      <c r="E427" s="17"/>
      <c r="F427" s="18"/>
      <c r="G427" s="18"/>
      <c r="H427" s="18"/>
      <c r="I427" s="17"/>
      <c r="J427" s="18"/>
      <c r="K427" s="18"/>
    </row>
    <row r="428" spans="1:11" s="19" customFormat="1" ht="55.65" customHeight="1" x14ac:dyDescent="0.25">
      <c r="A428" s="56" t="s">
        <v>593</v>
      </c>
      <c r="B428" s="29" t="s">
        <v>594</v>
      </c>
      <c r="C428" s="36">
        <f>C429+C431</f>
        <v>9191512.3699999992</v>
      </c>
      <c r="D428" s="16"/>
      <c r="E428" s="17"/>
      <c r="F428" s="18"/>
      <c r="G428" s="18"/>
      <c r="H428" s="18"/>
      <c r="I428" s="17"/>
      <c r="J428" s="18"/>
      <c r="K428" s="18"/>
    </row>
    <row r="429" spans="1:11" s="19" customFormat="1" ht="58.25" customHeight="1" x14ac:dyDescent="0.25">
      <c r="A429" s="55" t="s">
        <v>595</v>
      </c>
      <c r="B429" s="11" t="s">
        <v>596</v>
      </c>
      <c r="C429" s="36">
        <f t="shared" ref="C429" si="101">C430</f>
        <v>3658479.1199999996</v>
      </c>
      <c r="D429" s="16"/>
      <c r="E429" s="17"/>
      <c r="F429" s="18"/>
      <c r="G429" s="18"/>
      <c r="H429" s="18"/>
      <c r="I429" s="17"/>
      <c r="J429" s="18"/>
      <c r="K429" s="18"/>
    </row>
    <row r="430" spans="1:11" s="19" customFormat="1" ht="55" customHeight="1" x14ac:dyDescent="0.25">
      <c r="A430" s="50" t="s">
        <v>597</v>
      </c>
      <c r="B430" s="11" t="s">
        <v>598</v>
      </c>
      <c r="C430" s="36">
        <f>28952.07+3629527.05</f>
        <v>3658479.1199999996</v>
      </c>
      <c r="D430" s="16"/>
      <c r="E430" s="17"/>
      <c r="F430" s="18"/>
      <c r="G430" s="18"/>
      <c r="H430" s="18"/>
      <c r="I430" s="17"/>
      <c r="J430" s="18"/>
      <c r="K430" s="18"/>
    </row>
    <row r="431" spans="1:11" s="19" customFormat="1" ht="70.7" customHeight="1" x14ac:dyDescent="0.25">
      <c r="A431" s="55" t="s">
        <v>599</v>
      </c>
      <c r="B431" s="11" t="s">
        <v>600</v>
      </c>
      <c r="C431" s="36">
        <f>C432</f>
        <v>5533033.25</v>
      </c>
      <c r="D431" s="16"/>
      <c r="E431" s="17"/>
      <c r="F431" s="18"/>
      <c r="G431" s="18"/>
      <c r="H431" s="18"/>
      <c r="I431" s="17"/>
      <c r="J431" s="18"/>
      <c r="K431" s="18"/>
    </row>
    <row r="432" spans="1:11" s="19" customFormat="1" ht="69.400000000000006" customHeight="1" x14ac:dyDescent="0.25">
      <c r="A432" s="55" t="s">
        <v>601</v>
      </c>
      <c r="B432" s="11" t="s">
        <v>602</v>
      </c>
      <c r="C432" s="36">
        <f>C433+C434</f>
        <v>5533033.25</v>
      </c>
      <c r="D432" s="16"/>
      <c r="E432" s="17"/>
      <c r="F432" s="18"/>
      <c r="G432" s="18"/>
      <c r="H432" s="18"/>
      <c r="I432" s="17"/>
      <c r="J432" s="18"/>
      <c r="K432" s="18"/>
    </row>
    <row r="433" spans="1:11" s="19" customFormat="1" ht="92.95" customHeight="1" x14ac:dyDescent="0.25">
      <c r="A433" s="55" t="s">
        <v>807</v>
      </c>
      <c r="B433" s="11" t="s">
        <v>603</v>
      </c>
      <c r="C433" s="36">
        <v>5103754.25</v>
      </c>
      <c r="D433" s="16"/>
      <c r="E433" s="17"/>
      <c r="F433" s="18"/>
      <c r="G433" s="18"/>
      <c r="H433" s="18"/>
      <c r="I433" s="17"/>
      <c r="J433" s="18"/>
      <c r="K433" s="18"/>
    </row>
    <row r="434" spans="1:11" s="19" customFormat="1" ht="79.849999999999994" customHeight="1" x14ac:dyDescent="0.25">
      <c r="A434" s="55" t="s">
        <v>808</v>
      </c>
      <c r="B434" s="11" t="s">
        <v>604</v>
      </c>
      <c r="C434" s="36">
        <v>429279</v>
      </c>
      <c r="D434" s="16"/>
      <c r="E434" s="17"/>
      <c r="F434" s="18"/>
      <c r="G434" s="18"/>
      <c r="H434" s="18"/>
      <c r="I434" s="17"/>
      <c r="J434" s="18"/>
      <c r="K434" s="18"/>
    </row>
    <row r="435" spans="1:11" s="19" customFormat="1" ht="31.6" customHeight="1" x14ac:dyDescent="0.25">
      <c r="A435" s="50" t="s">
        <v>796</v>
      </c>
      <c r="B435" s="11" t="s">
        <v>605</v>
      </c>
      <c r="C435" s="36">
        <f t="shared" ref="C435" si="102">C436+C439</f>
        <v>202593.53</v>
      </c>
      <c r="D435" s="16"/>
      <c r="E435" s="17"/>
      <c r="F435" s="18"/>
      <c r="G435" s="18"/>
      <c r="H435" s="18"/>
      <c r="I435" s="17"/>
      <c r="J435" s="18"/>
      <c r="K435" s="18"/>
    </row>
    <row r="436" spans="1:11" s="19" customFormat="1" ht="18" customHeight="1" x14ac:dyDescent="0.25">
      <c r="A436" s="51" t="s">
        <v>394</v>
      </c>
      <c r="B436" s="29" t="s">
        <v>606</v>
      </c>
      <c r="C436" s="36">
        <f t="shared" ref="C436:C437" si="103">C437</f>
        <v>160335.5</v>
      </c>
      <c r="D436" s="16"/>
      <c r="E436" s="17"/>
      <c r="F436" s="18"/>
      <c r="G436" s="18"/>
      <c r="H436" s="18"/>
      <c r="I436" s="17"/>
      <c r="J436" s="18"/>
      <c r="K436" s="18"/>
    </row>
    <row r="437" spans="1:11" s="19" customFormat="1" ht="20.149999999999999" customHeight="1" x14ac:dyDescent="0.25">
      <c r="A437" s="50" t="s">
        <v>396</v>
      </c>
      <c r="B437" s="46" t="s">
        <v>607</v>
      </c>
      <c r="C437" s="36">
        <f t="shared" si="103"/>
        <v>160335.5</v>
      </c>
      <c r="D437" s="16"/>
      <c r="E437" s="17"/>
      <c r="F437" s="18"/>
      <c r="G437" s="18"/>
      <c r="H437" s="18"/>
      <c r="I437" s="17"/>
      <c r="J437" s="18"/>
      <c r="K437" s="18"/>
    </row>
    <row r="438" spans="1:11" s="19" customFormat="1" ht="34.200000000000003" customHeight="1" x14ac:dyDescent="0.25">
      <c r="A438" s="50" t="s">
        <v>398</v>
      </c>
      <c r="B438" s="11" t="s">
        <v>608</v>
      </c>
      <c r="C438" s="36">
        <v>160335.5</v>
      </c>
      <c r="D438" s="16"/>
      <c r="E438" s="17"/>
      <c r="F438" s="18"/>
      <c r="G438" s="18"/>
      <c r="H438" s="18"/>
      <c r="I438" s="17"/>
      <c r="J438" s="18"/>
      <c r="K438" s="18"/>
    </row>
    <row r="439" spans="1:11" s="19" customFormat="1" ht="20.45" customHeight="1" x14ac:dyDescent="0.25">
      <c r="A439" s="51" t="s">
        <v>609</v>
      </c>
      <c r="B439" s="29" t="s">
        <v>610</v>
      </c>
      <c r="C439" s="36">
        <f t="shared" ref="C439" si="104">C440+C442</f>
        <v>42258.03</v>
      </c>
      <c r="D439" s="16"/>
      <c r="E439" s="17"/>
      <c r="F439" s="18"/>
      <c r="G439" s="18"/>
      <c r="H439" s="18"/>
      <c r="I439" s="17"/>
      <c r="J439" s="18"/>
      <c r="K439" s="18"/>
    </row>
    <row r="440" spans="1:11" s="19" customFormat="1" ht="30.6" customHeight="1" x14ac:dyDescent="0.25">
      <c r="A440" s="51" t="s">
        <v>611</v>
      </c>
      <c r="B440" s="29" t="s">
        <v>612</v>
      </c>
      <c r="C440" s="36">
        <f t="shared" ref="C440" si="105">C441</f>
        <v>40465.15</v>
      </c>
      <c r="D440" s="16"/>
      <c r="E440" s="17"/>
      <c r="F440" s="18"/>
      <c r="G440" s="18"/>
      <c r="H440" s="18"/>
      <c r="I440" s="17"/>
      <c r="J440" s="18"/>
      <c r="K440" s="18"/>
    </row>
    <row r="441" spans="1:11" s="19" customFormat="1" ht="30.8" customHeight="1" x14ac:dyDescent="0.25">
      <c r="A441" s="50" t="s">
        <v>613</v>
      </c>
      <c r="B441" s="11" t="s">
        <v>614</v>
      </c>
      <c r="C441" s="36">
        <v>40465.15</v>
      </c>
      <c r="D441" s="16"/>
      <c r="E441" s="17"/>
      <c r="F441" s="18"/>
      <c r="G441" s="18"/>
      <c r="H441" s="18"/>
      <c r="I441" s="17"/>
      <c r="J441" s="18"/>
      <c r="K441" s="18"/>
    </row>
    <row r="442" spans="1:11" s="19" customFormat="1" ht="19.149999999999999" customHeight="1" x14ac:dyDescent="0.25">
      <c r="A442" s="51" t="s">
        <v>402</v>
      </c>
      <c r="B442" s="42" t="s">
        <v>615</v>
      </c>
      <c r="C442" s="36">
        <f>C443</f>
        <v>1792.88</v>
      </c>
      <c r="D442" s="16"/>
      <c r="E442" s="17"/>
      <c r="F442" s="18"/>
      <c r="G442" s="18"/>
      <c r="H442" s="18"/>
      <c r="I442" s="17"/>
      <c r="J442" s="18"/>
      <c r="K442" s="18"/>
    </row>
    <row r="443" spans="1:11" s="19" customFormat="1" ht="20.3" customHeight="1" x14ac:dyDescent="0.25">
      <c r="A443" s="50" t="s">
        <v>404</v>
      </c>
      <c r="B443" s="46" t="s">
        <v>616</v>
      </c>
      <c r="C443" s="36">
        <v>1792.88</v>
      </c>
      <c r="D443" s="16"/>
      <c r="E443" s="17"/>
      <c r="F443" s="18"/>
      <c r="G443" s="18"/>
      <c r="H443" s="18"/>
      <c r="I443" s="17"/>
      <c r="J443" s="18"/>
      <c r="K443" s="18"/>
    </row>
    <row r="444" spans="1:11" s="19" customFormat="1" ht="30.15" customHeight="1" x14ac:dyDescent="0.25">
      <c r="A444" s="50" t="s">
        <v>617</v>
      </c>
      <c r="B444" s="11" t="s">
        <v>618</v>
      </c>
      <c r="C444" s="36">
        <f>C447+C451+C446+C459+C456</f>
        <v>4700877.58</v>
      </c>
      <c r="D444" s="16"/>
      <c r="E444" s="17"/>
      <c r="F444" s="18"/>
      <c r="G444" s="18"/>
      <c r="H444" s="18"/>
      <c r="I444" s="17"/>
      <c r="J444" s="18"/>
      <c r="K444" s="18"/>
    </row>
    <row r="445" spans="1:11" s="19" customFormat="1" ht="18" hidden="1" customHeight="1" x14ac:dyDescent="0.25">
      <c r="A445" s="31" t="s">
        <v>619</v>
      </c>
      <c r="B445" s="11" t="s">
        <v>620</v>
      </c>
      <c r="C445" s="36">
        <f t="shared" ref="C445" si="106">C446</f>
        <v>0</v>
      </c>
      <c r="D445" s="16"/>
      <c r="E445" s="17"/>
      <c r="F445" s="18"/>
      <c r="G445" s="18"/>
      <c r="H445" s="18"/>
      <c r="I445" s="17"/>
      <c r="J445" s="18"/>
      <c r="K445" s="18"/>
    </row>
    <row r="446" spans="1:11" s="19" customFormat="1" ht="23.6" hidden="1" x14ac:dyDescent="0.25">
      <c r="A446" s="31" t="s">
        <v>621</v>
      </c>
      <c r="B446" s="11" t="s">
        <v>622</v>
      </c>
      <c r="C446" s="36">
        <v>0</v>
      </c>
      <c r="D446" s="16"/>
      <c r="E446" s="17"/>
      <c r="F446" s="18"/>
      <c r="G446" s="18"/>
      <c r="H446" s="18"/>
      <c r="I446" s="17"/>
      <c r="J446" s="18"/>
      <c r="K446" s="18"/>
    </row>
    <row r="447" spans="1:11" s="19" customFormat="1" ht="56.3" customHeight="1" x14ac:dyDescent="0.25">
      <c r="A447" s="55" t="s">
        <v>623</v>
      </c>
      <c r="B447" s="11" t="s">
        <v>624</v>
      </c>
      <c r="C447" s="36">
        <f t="shared" ref="C447" si="107">C448</f>
        <v>1877603.58</v>
      </c>
      <c r="D447" s="16"/>
      <c r="E447" s="17"/>
      <c r="F447" s="18"/>
      <c r="G447" s="18"/>
      <c r="H447" s="18"/>
      <c r="I447" s="17"/>
      <c r="J447" s="18"/>
      <c r="K447" s="18"/>
    </row>
    <row r="448" spans="1:11" s="19" customFormat="1" ht="62.85" customHeight="1" x14ac:dyDescent="0.25">
      <c r="A448" s="56" t="s">
        <v>625</v>
      </c>
      <c r="B448" s="29" t="s">
        <v>626</v>
      </c>
      <c r="C448" s="36">
        <f t="shared" ref="C448" si="108">C449+C450</f>
        <v>1877603.58</v>
      </c>
      <c r="D448" s="16"/>
      <c r="E448" s="17"/>
      <c r="F448" s="18"/>
      <c r="G448" s="18"/>
      <c r="H448" s="18"/>
      <c r="I448" s="17"/>
      <c r="J448" s="18"/>
      <c r="K448" s="18"/>
    </row>
    <row r="449" spans="1:11" s="19" customFormat="1" ht="71.2" hidden="1" customHeight="1" x14ac:dyDescent="0.25">
      <c r="A449" s="31" t="s">
        <v>627</v>
      </c>
      <c r="B449" s="11" t="s">
        <v>628</v>
      </c>
      <c r="C449" s="36">
        <v>0</v>
      </c>
      <c r="D449" s="16"/>
      <c r="E449" s="17"/>
      <c r="F449" s="18"/>
      <c r="G449" s="18"/>
      <c r="H449" s="18"/>
      <c r="I449" s="17"/>
      <c r="J449" s="18"/>
      <c r="K449" s="18"/>
    </row>
    <row r="450" spans="1:11" s="19" customFormat="1" ht="61.55" customHeight="1" x14ac:dyDescent="0.25">
      <c r="A450" s="55" t="s">
        <v>629</v>
      </c>
      <c r="B450" s="11" t="s">
        <v>630</v>
      </c>
      <c r="C450" s="36">
        <v>1877603.58</v>
      </c>
      <c r="D450" s="16"/>
      <c r="E450" s="17"/>
      <c r="F450" s="18"/>
      <c r="G450" s="18"/>
      <c r="H450" s="18"/>
      <c r="I450" s="17"/>
      <c r="J450" s="18"/>
      <c r="K450" s="18"/>
    </row>
    <row r="451" spans="1:11" s="19" customFormat="1" ht="31.6" customHeight="1" x14ac:dyDescent="0.25">
      <c r="A451" s="55" t="s">
        <v>631</v>
      </c>
      <c r="B451" s="11" t="s">
        <v>632</v>
      </c>
      <c r="C451" s="36">
        <f>C452+C454</f>
        <v>1089801</v>
      </c>
      <c r="D451" s="16"/>
      <c r="E451" s="17"/>
      <c r="F451" s="18"/>
      <c r="G451" s="18"/>
      <c r="H451" s="18"/>
      <c r="I451" s="17"/>
      <c r="J451" s="18"/>
      <c r="K451" s="18"/>
    </row>
    <row r="452" spans="1:11" s="19" customFormat="1" ht="32.4" customHeight="1" x14ac:dyDescent="0.25">
      <c r="A452" s="51" t="s">
        <v>633</v>
      </c>
      <c r="B452" s="29" t="s">
        <v>634</v>
      </c>
      <c r="C452" s="36">
        <f t="shared" ref="C452" si="109">C453</f>
        <v>1038826</v>
      </c>
      <c r="D452" s="16"/>
      <c r="E452" s="17"/>
      <c r="F452" s="18"/>
      <c r="G452" s="18"/>
      <c r="H452" s="18"/>
      <c r="I452" s="17"/>
      <c r="J452" s="18"/>
      <c r="K452" s="18"/>
    </row>
    <row r="453" spans="1:11" s="19" customFormat="1" ht="32.75" customHeight="1" x14ac:dyDescent="0.25">
      <c r="A453" s="50" t="s">
        <v>635</v>
      </c>
      <c r="B453" s="11" t="s">
        <v>636</v>
      </c>
      <c r="C453" s="36">
        <v>1038826</v>
      </c>
      <c r="D453" s="16"/>
      <c r="E453" s="17"/>
      <c r="F453" s="18"/>
      <c r="G453" s="18"/>
      <c r="H453" s="18"/>
      <c r="I453" s="17"/>
      <c r="J453" s="18"/>
      <c r="K453" s="18"/>
    </row>
    <row r="454" spans="1:11" s="19" customFormat="1" ht="47.15" customHeight="1" x14ac:dyDescent="0.25">
      <c r="A454" s="51" t="s">
        <v>637</v>
      </c>
      <c r="B454" s="29" t="s">
        <v>638</v>
      </c>
      <c r="C454" s="36">
        <f t="shared" ref="C454" si="110">C455</f>
        <v>50975</v>
      </c>
      <c r="D454" s="16"/>
      <c r="E454" s="17"/>
      <c r="F454" s="18"/>
      <c r="G454" s="18"/>
      <c r="H454" s="18"/>
      <c r="I454" s="17"/>
      <c r="J454" s="18"/>
      <c r="K454" s="18"/>
    </row>
    <row r="455" spans="1:11" s="19" customFormat="1" ht="43.2" customHeight="1" x14ac:dyDescent="0.25">
      <c r="A455" s="50" t="s">
        <v>639</v>
      </c>
      <c r="B455" s="11" t="s">
        <v>640</v>
      </c>
      <c r="C455" s="36">
        <v>50975</v>
      </c>
      <c r="D455" s="16"/>
      <c r="E455" s="17"/>
      <c r="F455" s="18"/>
      <c r="G455" s="18"/>
      <c r="H455" s="18"/>
      <c r="I455" s="17"/>
      <c r="J455" s="18"/>
      <c r="K455" s="18"/>
    </row>
    <row r="456" spans="1:11" s="19" customFormat="1" ht="56.3" customHeight="1" x14ac:dyDescent="0.25">
      <c r="A456" s="50" t="s">
        <v>641</v>
      </c>
      <c r="B456" s="11" t="s">
        <v>642</v>
      </c>
      <c r="C456" s="36">
        <f>C457</f>
        <v>1548</v>
      </c>
      <c r="D456" s="16"/>
      <c r="E456" s="17"/>
      <c r="F456" s="18"/>
      <c r="G456" s="18"/>
      <c r="H456" s="18"/>
      <c r="I456" s="17"/>
      <c r="J456" s="18"/>
      <c r="K456" s="18"/>
    </row>
    <row r="457" spans="1:11" s="19" customFormat="1" ht="56.95" customHeight="1" x14ac:dyDescent="0.25">
      <c r="A457" s="50" t="s">
        <v>643</v>
      </c>
      <c r="B457" s="11" t="s">
        <v>644</v>
      </c>
      <c r="C457" s="36">
        <f>C458</f>
        <v>1548</v>
      </c>
      <c r="D457" s="16"/>
      <c r="E457" s="17"/>
      <c r="F457" s="18"/>
      <c r="G457" s="18"/>
      <c r="H457" s="18"/>
      <c r="I457" s="17"/>
      <c r="J457" s="18"/>
      <c r="K457" s="18"/>
    </row>
    <row r="458" spans="1:11" s="19" customFormat="1" ht="56.3" customHeight="1" x14ac:dyDescent="0.25">
      <c r="A458" s="55" t="s">
        <v>645</v>
      </c>
      <c r="B458" s="11" t="s">
        <v>646</v>
      </c>
      <c r="C458" s="36">
        <v>1548</v>
      </c>
      <c r="D458" s="16"/>
      <c r="E458" s="17"/>
      <c r="F458" s="18"/>
      <c r="G458" s="18"/>
      <c r="H458" s="18"/>
      <c r="I458" s="17"/>
      <c r="J458" s="18"/>
      <c r="K458" s="18"/>
    </row>
    <row r="459" spans="1:11" s="19" customFormat="1" ht="32.4" customHeight="1" x14ac:dyDescent="0.25">
      <c r="A459" s="50" t="s">
        <v>647</v>
      </c>
      <c r="B459" s="11" t="s">
        <v>648</v>
      </c>
      <c r="C459" s="30">
        <f t="shared" ref="C459" si="111">C460</f>
        <v>1731925</v>
      </c>
      <c r="D459" s="16"/>
      <c r="E459" s="17"/>
      <c r="F459" s="18"/>
      <c r="G459" s="18"/>
      <c r="H459" s="18"/>
      <c r="I459" s="17"/>
      <c r="J459" s="18"/>
      <c r="K459" s="18"/>
    </row>
    <row r="460" spans="1:11" s="19" customFormat="1" ht="30.8" customHeight="1" x14ac:dyDescent="0.25">
      <c r="A460" s="50" t="s">
        <v>649</v>
      </c>
      <c r="B460" s="11" t="s">
        <v>650</v>
      </c>
      <c r="C460" s="36">
        <v>1731925</v>
      </c>
      <c r="D460" s="16"/>
      <c r="E460" s="17"/>
      <c r="F460" s="18"/>
      <c r="G460" s="18"/>
      <c r="H460" s="18"/>
      <c r="I460" s="17"/>
      <c r="J460" s="18"/>
      <c r="K460" s="18"/>
    </row>
    <row r="461" spans="1:11" s="19" customFormat="1" ht="21.6" customHeight="1" x14ac:dyDescent="0.25">
      <c r="A461" s="50" t="s">
        <v>41</v>
      </c>
      <c r="B461" s="11" t="s">
        <v>651</v>
      </c>
      <c r="C461" s="36">
        <f>C462+C467+C469+C472</f>
        <v>2734452.9400000004</v>
      </c>
      <c r="D461" s="16"/>
      <c r="E461" s="17"/>
      <c r="F461" s="18"/>
      <c r="G461" s="18"/>
      <c r="H461" s="18"/>
      <c r="I461" s="17"/>
      <c r="J461" s="18"/>
      <c r="K461" s="18"/>
    </row>
    <row r="462" spans="1:11" s="19" customFormat="1" ht="74.650000000000006" customHeight="1" x14ac:dyDescent="0.25">
      <c r="A462" s="56" t="s">
        <v>43</v>
      </c>
      <c r="B462" s="29" t="s">
        <v>652</v>
      </c>
      <c r="C462" s="36">
        <f>C463+C465</f>
        <v>1503434.21</v>
      </c>
      <c r="D462" s="16"/>
      <c r="E462" s="17"/>
      <c r="F462" s="18"/>
      <c r="G462" s="18"/>
      <c r="H462" s="18"/>
      <c r="I462" s="17"/>
      <c r="J462" s="18"/>
      <c r="K462" s="18"/>
    </row>
    <row r="463" spans="1:11" s="19" customFormat="1" ht="43.2" customHeight="1" x14ac:dyDescent="0.25">
      <c r="A463" s="56" t="s">
        <v>423</v>
      </c>
      <c r="B463" s="29" t="s">
        <v>653</v>
      </c>
      <c r="C463" s="30">
        <f t="shared" ref="C463" si="112">C464</f>
        <v>1466433.43</v>
      </c>
      <c r="D463" s="16"/>
      <c r="E463" s="17"/>
      <c r="F463" s="18"/>
      <c r="G463" s="18"/>
      <c r="H463" s="18"/>
      <c r="I463" s="17"/>
      <c r="J463" s="18"/>
      <c r="K463" s="18"/>
    </row>
    <row r="464" spans="1:11" s="19" customFormat="1" ht="54.35" customHeight="1" x14ac:dyDescent="0.25">
      <c r="A464" s="56" t="s">
        <v>425</v>
      </c>
      <c r="B464" s="29" t="s">
        <v>654</v>
      </c>
      <c r="C464" s="36">
        <v>1466433.43</v>
      </c>
      <c r="D464" s="16"/>
      <c r="E464" s="17"/>
      <c r="F464" s="18"/>
      <c r="G464" s="18"/>
      <c r="H464" s="18"/>
      <c r="I464" s="17"/>
      <c r="J464" s="18"/>
      <c r="K464" s="18"/>
    </row>
    <row r="465" spans="1:11" s="19" customFormat="1" ht="56.95" customHeight="1" x14ac:dyDescent="0.25">
      <c r="A465" s="55" t="s">
        <v>45</v>
      </c>
      <c r="B465" s="29" t="s">
        <v>655</v>
      </c>
      <c r="C465" s="30">
        <f>C466</f>
        <v>37000.78</v>
      </c>
      <c r="D465" s="16"/>
      <c r="E465" s="17"/>
      <c r="F465" s="18"/>
      <c r="G465" s="18"/>
      <c r="H465" s="18"/>
      <c r="I465" s="17"/>
      <c r="J465" s="18"/>
      <c r="K465" s="18"/>
    </row>
    <row r="466" spans="1:11" s="19" customFormat="1" ht="57.6" customHeight="1" x14ac:dyDescent="0.25">
      <c r="A466" s="51" t="s">
        <v>800</v>
      </c>
      <c r="B466" s="29" t="s">
        <v>656</v>
      </c>
      <c r="C466" s="36">
        <v>37000.78</v>
      </c>
      <c r="D466" s="16"/>
      <c r="E466" s="17"/>
      <c r="F466" s="18"/>
      <c r="G466" s="18"/>
      <c r="H466" s="18"/>
      <c r="I466" s="17"/>
      <c r="J466" s="18"/>
      <c r="K466" s="18"/>
    </row>
    <row r="467" spans="1:11" s="19" customFormat="1" ht="59.4" customHeight="1" x14ac:dyDescent="0.25">
      <c r="A467" s="51" t="s">
        <v>908</v>
      </c>
      <c r="B467" s="29" t="s">
        <v>657</v>
      </c>
      <c r="C467" s="30">
        <f>C468</f>
        <v>1157718.78</v>
      </c>
      <c r="D467" s="16"/>
      <c r="E467" s="17"/>
      <c r="F467" s="18"/>
      <c r="G467" s="18"/>
      <c r="H467" s="18"/>
      <c r="I467" s="17"/>
      <c r="J467" s="18"/>
      <c r="K467" s="18"/>
    </row>
    <row r="468" spans="1:11" s="19" customFormat="1" ht="47.8" customHeight="1" x14ac:dyDescent="0.25">
      <c r="A468" s="51" t="s">
        <v>909</v>
      </c>
      <c r="B468" s="29" t="s">
        <v>658</v>
      </c>
      <c r="C468" s="36">
        <v>1157718.78</v>
      </c>
      <c r="D468" s="16"/>
      <c r="E468" s="17"/>
      <c r="F468" s="18"/>
      <c r="G468" s="18"/>
      <c r="H468" s="18"/>
      <c r="I468" s="17"/>
      <c r="J468" s="18"/>
      <c r="K468" s="18"/>
    </row>
    <row r="469" spans="1:11" s="19" customFormat="1" ht="21.6" customHeight="1" x14ac:dyDescent="0.25">
      <c r="A469" s="50" t="str">
        <f>A327</f>
        <v>Платежи в целях возмещения причиненного ущерба (убытков)</v>
      </c>
      <c r="B469" s="11" t="s">
        <v>659</v>
      </c>
      <c r="C469" s="30">
        <f t="shared" ref="C469:C470" si="113">C470</f>
        <v>73299.95</v>
      </c>
      <c r="D469" s="16"/>
      <c r="E469" s="17"/>
      <c r="F469" s="18"/>
      <c r="G469" s="18"/>
      <c r="H469" s="18"/>
      <c r="I469" s="17"/>
      <c r="J469" s="18"/>
      <c r="K469" s="18"/>
    </row>
    <row r="470" spans="1:11" s="19" customFormat="1" ht="62.2" customHeight="1" x14ac:dyDescent="0.25">
      <c r="A470" s="56" t="s">
        <v>434</v>
      </c>
      <c r="B470" s="29" t="s">
        <v>660</v>
      </c>
      <c r="C470" s="36">
        <f t="shared" si="113"/>
        <v>73299.95</v>
      </c>
      <c r="D470" s="16"/>
      <c r="E470" s="17"/>
      <c r="F470" s="18"/>
      <c r="G470" s="18"/>
      <c r="H470" s="18"/>
      <c r="I470" s="17"/>
      <c r="J470" s="18"/>
      <c r="K470" s="18"/>
    </row>
    <row r="471" spans="1:11" s="19" customFormat="1" ht="47.15" customHeight="1" x14ac:dyDescent="0.25">
      <c r="A471" s="50" t="s">
        <v>436</v>
      </c>
      <c r="B471" s="29" t="s">
        <v>661</v>
      </c>
      <c r="C471" s="36">
        <v>73299.95</v>
      </c>
      <c r="D471" s="16"/>
      <c r="E471" s="17"/>
      <c r="F471" s="18"/>
      <c r="G471" s="18"/>
      <c r="H471" s="18"/>
      <c r="I471" s="17"/>
      <c r="J471" s="18"/>
      <c r="K471" s="18"/>
    </row>
    <row r="472" spans="1:11" s="19" customFormat="1" ht="19.149999999999999" hidden="1" customHeight="1" x14ac:dyDescent="0.25">
      <c r="A472" s="37" t="s">
        <v>662</v>
      </c>
      <c r="B472" s="11" t="s">
        <v>739</v>
      </c>
      <c r="C472" s="30">
        <f t="shared" ref="C472:C473" si="114">C473</f>
        <v>0</v>
      </c>
      <c r="D472" s="16"/>
      <c r="E472" s="17"/>
      <c r="F472" s="18"/>
      <c r="G472" s="18"/>
      <c r="H472" s="18"/>
      <c r="I472" s="17"/>
      <c r="J472" s="18"/>
      <c r="K472" s="18"/>
    </row>
    <row r="473" spans="1:11" s="19" customFormat="1" ht="35.700000000000003" hidden="1" customHeight="1" x14ac:dyDescent="0.25">
      <c r="A473" s="31" t="s">
        <v>663</v>
      </c>
      <c r="B473" s="11" t="s">
        <v>664</v>
      </c>
      <c r="C473" s="30">
        <f t="shared" si="114"/>
        <v>0</v>
      </c>
      <c r="D473" s="16"/>
      <c r="E473" s="17"/>
      <c r="F473" s="18"/>
      <c r="G473" s="18"/>
      <c r="H473" s="18"/>
      <c r="I473" s="17"/>
      <c r="J473" s="18"/>
      <c r="K473" s="18"/>
    </row>
    <row r="474" spans="1:11" s="19" customFormat="1" ht="45.2" hidden="1" customHeight="1" x14ac:dyDescent="0.25">
      <c r="A474" s="31" t="s">
        <v>809</v>
      </c>
      <c r="B474" s="11" t="s">
        <v>665</v>
      </c>
      <c r="C474" s="36">
        <v>0</v>
      </c>
      <c r="D474" s="16"/>
      <c r="E474" s="17"/>
      <c r="F474" s="18"/>
      <c r="G474" s="18"/>
      <c r="H474" s="18"/>
      <c r="I474" s="17"/>
      <c r="J474" s="18"/>
      <c r="K474" s="18"/>
    </row>
    <row r="475" spans="1:11" s="19" customFormat="1" ht="13.1" hidden="1" x14ac:dyDescent="0.25">
      <c r="A475" s="50" t="s">
        <v>442</v>
      </c>
      <c r="B475" s="11" t="s">
        <v>666</v>
      </c>
      <c r="C475" s="36">
        <f t="shared" ref="C475" si="115">C476+C478</f>
        <v>0</v>
      </c>
      <c r="D475" s="16"/>
      <c r="E475" s="17"/>
      <c r="F475" s="18"/>
      <c r="G475" s="18"/>
      <c r="H475" s="18"/>
      <c r="I475" s="17"/>
      <c r="J475" s="18"/>
      <c r="K475" s="18"/>
    </row>
    <row r="476" spans="1:11" s="19" customFormat="1" ht="13.1" hidden="1" x14ac:dyDescent="0.25">
      <c r="A476" s="51" t="s">
        <v>667</v>
      </c>
      <c r="B476" s="29" t="s">
        <v>668</v>
      </c>
      <c r="C476" s="36">
        <f t="shared" ref="C476" si="116">C477</f>
        <v>0</v>
      </c>
      <c r="D476" s="16"/>
      <c r="E476" s="17"/>
      <c r="F476" s="18"/>
      <c r="G476" s="18"/>
      <c r="H476" s="18"/>
      <c r="I476" s="17"/>
      <c r="J476" s="18"/>
      <c r="K476" s="18"/>
    </row>
    <row r="477" spans="1:11" s="19" customFormat="1" ht="19.649999999999999" hidden="1" customHeight="1" x14ac:dyDescent="0.25">
      <c r="A477" s="50" t="s">
        <v>669</v>
      </c>
      <c r="B477" s="11" t="s">
        <v>670</v>
      </c>
      <c r="C477" s="36">
        <v>0</v>
      </c>
      <c r="D477" s="16"/>
      <c r="E477" s="17"/>
      <c r="F477" s="18"/>
      <c r="G477" s="18"/>
      <c r="H477" s="18"/>
      <c r="I477" s="17"/>
      <c r="J477" s="18"/>
      <c r="K477" s="18"/>
    </row>
    <row r="478" spans="1:11" s="19" customFormat="1" ht="13.1" hidden="1" x14ac:dyDescent="0.25">
      <c r="A478" s="51" t="s">
        <v>444</v>
      </c>
      <c r="B478" s="29" t="s">
        <v>671</v>
      </c>
      <c r="C478" s="36">
        <f t="shared" ref="C478" si="117">C479</f>
        <v>0</v>
      </c>
      <c r="D478" s="8"/>
      <c r="E478" s="17"/>
      <c r="F478" s="18"/>
      <c r="G478" s="18"/>
      <c r="H478" s="18"/>
      <c r="I478" s="17"/>
      <c r="J478" s="18"/>
      <c r="K478" s="18"/>
    </row>
    <row r="479" spans="1:11" s="19" customFormat="1" ht="13.1" hidden="1" x14ac:dyDescent="0.25">
      <c r="A479" s="50" t="s">
        <v>446</v>
      </c>
      <c r="B479" s="11" t="s">
        <v>672</v>
      </c>
      <c r="C479" s="36">
        <v>0</v>
      </c>
      <c r="D479" s="8"/>
      <c r="E479" s="17"/>
      <c r="F479" s="18"/>
      <c r="G479" s="18"/>
      <c r="H479" s="18"/>
      <c r="I479" s="17"/>
      <c r="J479" s="18"/>
      <c r="K479" s="18"/>
    </row>
    <row r="480" spans="1:11" s="19" customFormat="1" ht="24.75" customHeight="1" x14ac:dyDescent="0.25">
      <c r="A480" s="50" t="s">
        <v>448</v>
      </c>
      <c r="B480" s="11" t="s">
        <v>740</v>
      </c>
      <c r="C480" s="36">
        <f>C481+C484</f>
        <v>241964.75</v>
      </c>
      <c r="D480" s="8"/>
      <c r="E480" s="17"/>
      <c r="F480" s="18"/>
      <c r="G480" s="18"/>
      <c r="H480" s="18"/>
      <c r="I480" s="17"/>
      <c r="J480" s="18"/>
      <c r="K480" s="18"/>
    </row>
    <row r="481" spans="1:11" s="19" customFormat="1" ht="31.75" customHeight="1" x14ac:dyDescent="0.25">
      <c r="A481" s="50" t="s">
        <v>528</v>
      </c>
      <c r="B481" s="11" t="s">
        <v>673</v>
      </c>
      <c r="C481" s="36">
        <f t="shared" ref="C481:C482" si="118">C482</f>
        <v>147552.13</v>
      </c>
      <c r="D481" s="8"/>
      <c r="E481" s="17"/>
      <c r="F481" s="18"/>
      <c r="G481" s="18"/>
      <c r="H481" s="18"/>
      <c r="I481" s="17"/>
      <c r="J481" s="18"/>
      <c r="K481" s="18"/>
    </row>
    <row r="482" spans="1:11" s="19" customFormat="1" ht="33.049999999999997" customHeight="1" x14ac:dyDescent="0.25">
      <c r="A482" s="50" t="s">
        <v>674</v>
      </c>
      <c r="B482" s="11" t="s">
        <v>675</v>
      </c>
      <c r="C482" s="36">
        <f t="shared" si="118"/>
        <v>147552.13</v>
      </c>
      <c r="D482" s="8"/>
      <c r="E482" s="17"/>
      <c r="F482" s="18"/>
      <c r="G482" s="18"/>
      <c r="H482" s="18"/>
      <c r="I482" s="17"/>
      <c r="J482" s="18"/>
      <c r="K482" s="18"/>
    </row>
    <row r="483" spans="1:11" s="19" customFormat="1" ht="37.35" customHeight="1" x14ac:dyDescent="0.25">
      <c r="A483" s="50" t="s">
        <v>676</v>
      </c>
      <c r="B483" s="11" t="s">
        <v>677</v>
      </c>
      <c r="C483" s="36">
        <v>147552.13</v>
      </c>
      <c r="D483" s="8"/>
      <c r="E483" s="17"/>
      <c r="F483" s="18"/>
      <c r="G483" s="18"/>
      <c r="H483" s="18"/>
      <c r="I483" s="17"/>
      <c r="J483" s="18"/>
      <c r="K483" s="18"/>
    </row>
    <row r="484" spans="1:11" s="19" customFormat="1" ht="55.65" customHeight="1" x14ac:dyDescent="0.25">
      <c r="A484" s="50" t="s">
        <v>534</v>
      </c>
      <c r="B484" s="11" t="s">
        <v>678</v>
      </c>
      <c r="C484" s="36">
        <f t="shared" ref="C484" si="119">C485</f>
        <v>94412.62</v>
      </c>
      <c r="D484" s="8"/>
      <c r="E484" s="17"/>
      <c r="F484" s="18"/>
      <c r="G484" s="18"/>
      <c r="H484" s="18"/>
      <c r="I484" s="17"/>
      <c r="J484" s="18"/>
      <c r="K484" s="18"/>
    </row>
    <row r="485" spans="1:11" s="19" customFormat="1" ht="55.65" customHeight="1" x14ac:dyDescent="0.25">
      <c r="A485" s="50" t="s">
        <v>538</v>
      </c>
      <c r="B485" s="11" t="s">
        <v>679</v>
      </c>
      <c r="C485" s="36">
        <f t="shared" ref="C485" si="120">C487</f>
        <v>94412.62</v>
      </c>
      <c r="D485" s="8"/>
      <c r="E485" s="17"/>
      <c r="F485" s="18"/>
      <c r="G485" s="18"/>
      <c r="H485" s="18"/>
      <c r="I485" s="17"/>
      <c r="J485" s="18"/>
      <c r="K485" s="18"/>
    </row>
    <row r="486" spans="1:11" s="19" customFormat="1" ht="33.549999999999997" customHeight="1" x14ac:dyDescent="0.25">
      <c r="A486" s="50" t="s">
        <v>540</v>
      </c>
      <c r="B486" s="11" t="s">
        <v>680</v>
      </c>
      <c r="C486" s="36">
        <f t="shared" ref="C486" si="121">C487</f>
        <v>94412.62</v>
      </c>
      <c r="D486" s="8"/>
      <c r="E486" s="17"/>
      <c r="F486" s="18"/>
      <c r="G486" s="18"/>
      <c r="H486" s="18"/>
      <c r="I486" s="17"/>
      <c r="J486" s="18"/>
      <c r="K486" s="18"/>
    </row>
    <row r="487" spans="1:11" s="19" customFormat="1" ht="29.95" customHeight="1" x14ac:dyDescent="0.25">
      <c r="A487" s="50" t="s">
        <v>910</v>
      </c>
      <c r="B487" s="11" t="s">
        <v>681</v>
      </c>
      <c r="C487" s="36">
        <v>94412.62</v>
      </c>
      <c r="D487" s="8"/>
      <c r="E487" s="17"/>
      <c r="F487" s="18"/>
      <c r="G487" s="18"/>
      <c r="H487" s="18"/>
      <c r="I487" s="17"/>
      <c r="J487" s="18"/>
      <c r="K487" s="18"/>
    </row>
    <row r="488" spans="1:11" s="19" customFormat="1" ht="32.1" customHeight="1" x14ac:dyDescent="0.25">
      <c r="A488" s="50" t="s">
        <v>682</v>
      </c>
      <c r="B488" s="11" t="s">
        <v>683</v>
      </c>
      <c r="C488" s="36">
        <f>C489+C494</f>
        <v>14526339.890000001</v>
      </c>
      <c r="D488" s="8"/>
      <c r="E488" s="17"/>
      <c r="F488" s="18"/>
      <c r="G488" s="18"/>
      <c r="H488" s="18"/>
      <c r="I488" s="17"/>
      <c r="J488" s="18"/>
      <c r="K488" s="18"/>
    </row>
    <row r="489" spans="1:11" s="10" customFormat="1" ht="22.6" customHeight="1" x14ac:dyDescent="0.25">
      <c r="A489" s="50" t="s">
        <v>7</v>
      </c>
      <c r="B489" s="11" t="s">
        <v>684</v>
      </c>
      <c r="C489" s="36">
        <f>C490</f>
        <v>4000.15</v>
      </c>
      <c r="D489" s="8"/>
      <c r="E489" s="9"/>
      <c r="F489" s="7"/>
      <c r="G489" s="7"/>
      <c r="H489" s="7"/>
      <c r="I489" s="9"/>
      <c r="J489" s="7"/>
      <c r="K489" s="7"/>
    </row>
    <row r="490" spans="1:11" s="19" customFormat="1" ht="31.6" customHeight="1" x14ac:dyDescent="0.25">
      <c r="A490" s="50" t="s">
        <v>796</v>
      </c>
      <c r="B490" s="11" t="s">
        <v>685</v>
      </c>
      <c r="C490" s="36">
        <f>C491</f>
        <v>4000.15</v>
      </c>
      <c r="D490" s="8"/>
      <c r="E490" s="17"/>
      <c r="F490" s="18"/>
      <c r="G490" s="18"/>
      <c r="H490" s="18"/>
      <c r="I490" s="17"/>
      <c r="J490" s="18"/>
      <c r="K490" s="18"/>
    </row>
    <row r="491" spans="1:11" s="19" customFormat="1" ht="15.55" customHeight="1" x14ac:dyDescent="0.25">
      <c r="A491" s="51" t="s">
        <v>400</v>
      </c>
      <c r="B491" s="29" t="s">
        <v>686</v>
      </c>
      <c r="C491" s="36">
        <f>C492</f>
        <v>4000.15</v>
      </c>
      <c r="D491" s="8"/>
      <c r="E491" s="17"/>
      <c r="F491" s="18"/>
      <c r="G491" s="18"/>
      <c r="H491" s="18"/>
      <c r="I491" s="17"/>
      <c r="J491" s="18"/>
      <c r="K491" s="18"/>
    </row>
    <row r="492" spans="1:11" s="19" customFormat="1" ht="17.7" customHeight="1" x14ac:dyDescent="0.25">
      <c r="A492" s="51" t="s">
        <v>402</v>
      </c>
      <c r="B492" s="42" t="s">
        <v>687</v>
      </c>
      <c r="C492" s="36">
        <f>C493</f>
        <v>4000.15</v>
      </c>
      <c r="D492" s="8"/>
      <c r="E492" s="17"/>
      <c r="F492" s="18"/>
      <c r="G492" s="18"/>
      <c r="H492" s="18"/>
      <c r="I492" s="17"/>
      <c r="J492" s="18"/>
      <c r="K492" s="18"/>
    </row>
    <row r="493" spans="1:11" s="19" customFormat="1" ht="23.6" x14ac:dyDescent="0.25">
      <c r="A493" s="50" t="s">
        <v>404</v>
      </c>
      <c r="B493" s="11" t="s">
        <v>688</v>
      </c>
      <c r="C493" s="36">
        <v>4000.15</v>
      </c>
      <c r="D493" s="8"/>
      <c r="E493" s="17"/>
      <c r="F493" s="18"/>
      <c r="G493" s="18"/>
      <c r="H493" s="18"/>
      <c r="I493" s="17"/>
      <c r="J493" s="18"/>
      <c r="K493" s="18"/>
    </row>
    <row r="494" spans="1:11" s="21" customFormat="1" ht="13.1" x14ac:dyDescent="0.25">
      <c r="A494" s="50" t="s">
        <v>448</v>
      </c>
      <c r="B494" s="11" t="s">
        <v>689</v>
      </c>
      <c r="C494" s="36">
        <f>C495+C521+C524+C527+C534</f>
        <v>14522339.74</v>
      </c>
      <c r="D494" s="8"/>
      <c r="E494" s="13"/>
      <c r="F494" s="15"/>
      <c r="G494" s="15"/>
      <c r="H494" s="15"/>
      <c r="I494" s="13"/>
      <c r="J494" s="15"/>
      <c r="K494" s="15"/>
    </row>
    <row r="495" spans="1:11" s="19" customFormat="1" ht="30.6" customHeight="1" x14ac:dyDescent="0.25">
      <c r="A495" s="50" t="s">
        <v>450</v>
      </c>
      <c r="B495" s="11" t="s">
        <v>690</v>
      </c>
      <c r="C495" s="36">
        <f>C496+C514+C509</f>
        <v>13860980.800000001</v>
      </c>
      <c r="D495" s="8"/>
      <c r="E495" s="17"/>
      <c r="F495" s="18"/>
      <c r="G495" s="18"/>
      <c r="H495" s="18"/>
      <c r="I495" s="17"/>
      <c r="J495" s="18"/>
      <c r="K495" s="18"/>
    </row>
    <row r="496" spans="1:11" s="19" customFormat="1" ht="30.6" customHeight="1" x14ac:dyDescent="0.25">
      <c r="A496" s="50" t="s">
        <v>460</v>
      </c>
      <c r="B496" s="11" t="s">
        <v>691</v>
      </c>
      <c r="C496" s="36">
        <f>C499+C501+C505+C507+C503</f>
        <v>4441318.05</v>
      </c>
      <c r="D496" s="8"/>
      <c r="E496" s="17"/>
      <c r="F496" s="18"/>
      <c r="G496" s="18"/>
      <c r="H496" s="18"/>
      <c r="I496" s="17"/>
      <c r="J496" s="18"/>
      <c r="K496" s="18"/>
    </row>
    <row r="497" spans="1:11" s="19" customFormat="1" ht="23.6" hidden="1" x14ac:dyDescent="0.25">
      <c r="A497" s="47" t="s">
        <v>692</v>
      </c>
      <c r="B497" s="11" t="s">
        <v>693</v>
      </c>
      <c r="C497" s="36">
        <f t="shared" ref="C497" si="122">C498</f>
        <v>0</v>
      </c>
      <c r="D497" s="8"/>
      <c r="E497" s="17"/>
      <c r="F497" s="18"/>
      <c r="G497" s="18"/>
      <c r="H497" s="18"/>
      <c r="I497" s="17"/>
      <c r="J497" s="18"/>
      <c r="K497" s="18"/>
    </row>
    <row r="498" spans="1:11" s="19" customFormat="1" ht="23.6" hidden="1" x14ac:dyDescent="0.25">
      <c r="A498" s="47" t="s">
        <v>694</v>
      </c>
      <c r="B498" s="11" t="s">
        <v>695</v>
      </c>
      <c r="C498" s="36">
        <v>0</v>
      </c>
      <c r="D498" s="8"/>
      <c r="E498" s="17"/>
      <c r="F498" s="18"/>
      <c r="G498" s="18"/>
      <c r="H498" s="18"/>
      <c r="I498" s="17"/>
      <c r="J498" s="18"/>
      <c r="K498" s="18"/>
    </row>
    <row r="499" spans="1:11" s="19" customFormat="1" ht="35.200000000000003" hidden="1" customHeight="1" x14ac:dyDescent="0.25">
      <c r="A499" s="47" t="s">
        <v>696</v>
      </c>
      <c r="B499" s="11" t="s">
        <v>697</v>
      </c>
      <c r="C499" s="36">
        <f>C500</f>
        <v>0</v>
      </c>
      <c r="D499" s="8"/>
      <c r="E499" s="17"/>
      <c r="F499" s="18"/>
      <c r="G499" s="18"/>
      <c r="H499" s="18"/>
      <c r="I499" s="17"/>
      <c r="J499" s="18"/>
      <c r="K499" s="18"/>
    </row>
    <row r="500" spans="1:11" s="19" customFormat="1" ht="43.2" hidden="1" customHeight="1" x14ac:dyDescent="0.25">
      <c r="A500" s="47" t="s">
        <v>698</v>
      </c>
      <c r="B500" s="11" t="s">
        <v>699</v>
      </c>
      <c r="C500" s="36">
        <v>0</v>
      </c>
      <c r="D500" s="8"/>
      <c r="E500" s="17"/>
      <c r="F500" s="18"/>
      <c r="G500" s="18"/>
      <c r="H500" s="18"/>
      <c r="I500" s="17"/>
      <c r="J500" s="18"/>
      <c r="K500" s="18"/>
    </row>
    <row r="501" spans="1:11" s="19" customFormat="1" ht="62.7" hidden="1" customHeight="1" x14ac:dyDescent="0.25">
      <c r="A501" s="47" t="s">
        <v>700</v>
      </c>
      <c r="B501" s="11" t="s">
        <v>701</v>
      </c>
      <c r="C501" s="36">
        <f t="shared" ref="C501" si="123">C502</f>
        <v>0</v>
      </c>
      <c r="D501" s="8"/>
      <c r="E501" s="17"/>
      <c r="F501" s="18"/>
      <c r="G501" s="18"/>
      <c r="H501" s="18"/>
      <c r="I501" s="17"/>
      <c r="J501" s="18"/>
      <c r="K501" s="18"/>
    </row>
    <row r="502" spans="1:11" s="19" customFormat="1" ht="72.650000000000006" hidden="1" customHeight="1" x14ac:dyDescent="0.25">
      <c r="A502" s="31" t="s">
        <v>702</v>
      </c>
      <c r="B502" s="11" t="s">
        <v>703</v>
      </c>
      <c r="C502" s="36">
        <v>0</v>
      </c>
      <c r="D502" s="8"/>
      <c r="E502" s="17"/>
      <c r="F502" s="18"/>
      <c r="G502" s="18"/>
      <c r="H502" s="18"/>
      <c r="I502" s="17"/>
      <c r="J502" s="18"/>
      <c r="K502" s="18"/>
    </row>
    <row r="503" spans="1:11" s="19" customFormat="1" ht="35.700000000000003" hidden="1" customHeight="1" x14ac:dyDescent="0.25">
      <c r="A503" s="31" t="s">
        <v>810</v>
      </c>
      <c r="B503" s="11" t="s">
        <v>753</v>
      </c>
      <c r="C503" s="36">
        <f>C504</f>
        <v>0</v>
      </c>
      <c r="D503" s="8"/>
      <c r="E503" s="17"/>
      <c r="F503" s="18"/>
      <c r="G503" s="18"/>
      <c r="H503" s="18"/>
      <c r="I503" s="17"/>
      <c r="J503" s="18"/>
      <c r="K503" s="18"/>
    </row>
    <row r="504" spans="1:11" s="19" customFormat="1" ht="31.75" hidden="1" customHeight="1" x14ac:dyDescent="0.25">
      <c r="A504" s="31" t="s">
        <v>811</v>
      </c>
      <c r="B504" s="11" t="s">
        <v>754</v>
      </c>
      <c r="C504" s="36">
        <v>0</v>
      </c>
      <c r="D504" s="8"/>
      <c r="E504" s="17"/>
      <c r="F504" s="18"/>
      <c r="G504" s="18"/>
      <c r="H504" s="18"/>
      <c r="I504" s="17"/>
      <c r="J504" s="18"/>
      <c r="K504" s="18"/>
    </row>
    <row r="505" spans="1:11" s="19" customFormat="1" ht="18" customHeight="1" x14ac:dyDescent="0.25">
      <c r="A505" s="50" t="s">
        <v>704</v>
      </c>
      <c r="B505" s="11" t="s">
        <v>705</v>
      </c>
      <c r="C505" s="36">
        <f t="shared" ref="C505" si="124">C506</f>
        <v>10325.709999999999</v>
      </c>
      <c r="D505" s="8"/>
      <c r="E505" s="17"/>
      <c r="F505" s="18"/>
      <c r="G505" s="18"/>
      <c r="H505" s="18"/>
      <c r="I505" s="17"/>
      <c r="J505" s="18"/>
      <c r="K505" s="18"/>
    </row>
    <row r="506" spans="1:11" s="19" customFormat="1" ht="19.649999999999999" customHeight="1" x14ac:dyDescent="0.25">
      <c r="A506" s="50" t="s">
        <v>706</v>
      </c>
      <c r="B506" s="11" t="s">
        <v>707</v>
      </c>
      <c r="C506" s="36">
        <v>10325.709999999999</v>
      </c>
      <c r="D506" s="8"/>
      <c r="E506" s="17"/>
      <c r="F506" s="18"/>
      <c r="G506" s="18"/>
      <c r="H506" s="18"/>
      <c r="I506" s="17"/>
      <c r="J506" s="18"/>
      <c r="K506" s="18"/>
    </row>
    <row r="507" spans="1:11" s="19" customFormat="1" ht="13.1" x14ac:dyDescent="0.25">
      <c r="A507" s="51" t="s">
        <v>483</v>
      </c>
      <c r="B507" s="29" t="s">
        <v>708</v>
      </c>
      <c r="C507" s="36">
        <f t="shared" ref="C507" si="125">C508</f>
        <v>4430992.34</v>
      </c>
      <c r="D507" s="8"/>
      <c r="E507" s="17"/>
      <c r="F507" s="18"/>
      <c r="G507" s="18"/>
      <c r="H507" s="18"/>
      <c r="I507" s="17"/>
      <c r="J507" s="18"/>
      <c r="K507" s="18"/>
    </row>
    <row r="508" spans="1:11" s="19" customFormat="1" ht="13.1" x14ac:dyDescent="0.25">
      <c r="A508" s="66" t="s">
        <v>485</v>
      </c>
      <c r="B508" s="29" t="s">
        <v>709</v>
      </c>
      <c r="C508" s="36">
        <v>4430992.34</v>
      </c>
      <c r="D508" s="8"/>
      <c r="E508" s="17"/>
      <c r="F508" s="18"/>
      <c r="G508" s="18"/>
      <c r="H508" s="18"/>
      <c r="I508" s="17"/>
      <c r="J508" s="18"/>
      <c r="K508" s="18"/>
    </row>
    <row r="509" spans="1:11" s="19" customFormat="1" ht="13.1" x14ac:dyDescent="0.25">
      <c r="A509" s="67" t="s">
        <v>489</v>
      </c>
      <c r="B509" s="69" t="s">
        <v>914</v>
      </c>
      <c r="C509" s="36">
        <f>C510+C512</f>
        <v>3672533.06</v>
      </c>
      <c r="D509" s="8"/>
      <c r="E509" s="17"/>
      <c r="F509" s="18"/>
      <c r="G509" s="18"/>
      <c r="H509" s="18"/>
      <c r="I509" s="17"/>
      <c r="J509" s="18"/>
      <c r="K509" s="18"/>
    </row>
    <row r="510" spans="1:11" s="19" customFormat="1" ht="43.2" customHeight="1" x14ac:dyDescent="0.25">
      <c r="A510" s="66" t="s">
        <v>912</v>
      </c>
      <c r="B510" s="29" t="s">
        <v>913</v>
      </c>
      <c r="C510" s="36">
        <f>C511</f>
        <v>2791643.71</v>
      </c>
      <c r="D510" s="8"/>
      <c r="E510" s="17"/>
      <c r="F510" s="18"/>
      <c r="G510" s="18"/>
      <c r="H510" s="18"/>
      <c r="I510" s="17"/>
      <c r="J510" s="18"/>
      <c r="K510" s="18"/>
    </row>
    <row r="511" spans="1:11" s="19" customFormat="1" ht="49.1" customHeight="1" x14ac:dyDescent="0.25">
      <c r="A511" s="66" t="s">
        <v>911</v>
      </c>
      <c r="B511" s="29" t="s">
        <v>844</v>
      </c>
      <c r="C511" s="36">
        <v>2791643.71</v>
      </c>
      <c r="D511" s="8"/>
      <c r="E511" s="17"/>
      <c r="F511" s="18"/>
      <c r="G511" s="18"/>
      <c r="H511" s="18"/>
      <c r="I511" s="17"/>
      <c r="J511" s="18"/>
      <c r="K511" s="18"/>
    </row>
    <row r="512" spans="1:11" s="19" customFormat="1" ht="18.350000000000001" customHeight="1" x14ac:dyDescent="0.25">
      <c r="A512" s="67" t="s">
        <v>516</v>
      </c>
      <c r="B512" s="69" t="s">
        <v>845</v>
      </c>
      <c r="C512" s="36">
        <f>C513</f>
        <v>880889.35</v>
      </c>
      <c r="D512" s="8"/>
      <c r="E512" s="17"/>
      <c r="F512" s="18"/>
      <c r="G512" s="18"/>
      <c r="H512" s="18"/>
      <c r="I512" s="17"/>
      <c r="J512" s="18"/>
      <c r="K512" s="18"/>
    </row>
    <row r="513" spans="1:11" s="19" customFormat="1" ht="17.05" customHeight="1" x14ac:dyDescent="0.25">
      <c r="A513" s="67" t="s">
        <v>518</v>
      </c>
      <c r="B513" s="69" t="s">
        <v>846</v>
      </c>
      <c r="C513" s="36">
        <v>880889.35</v>
      </c>
      <c r="D513" s="8"/>
      <c r="E513" s="17"/>
      <c r="F513" s="18"/>
      <c r="G513" s="18"/>
      <c r="H513" s="18"/>
      <c r="I513" s="17"/>
      <c r="J513" s="18"/>
      <c r="K513" s="18"/>
    </row>
    <row r="514" spans="1:11" s="19" customFormat="1" ht="18.350000000000001" customHeight="1" x14ac:dyDescent="0.25">
      <c r="A514" s="50" t="s">
        <v>522</v>
      </c>
      <c r="B514" s="11" t="s">
        <v>917</v>
      </c>
      <c r="C514" s="36">
        <f>C517+C519+C515</f>
        <v>5747129.6900000004</v>
      </c>
      <c r="D514" s="8"/>
      <c r="E514" s="17"/>
      <c r="F514" s="18"/>
      <c r="G514" s="18"/>
      <c r="H514" s="18"/>
      <c r="I514" s="17"/>
      <c r="J514" s="18"/>
      <c r="K514" s="18"/>
    </row>
    <row r="515" spans="1:11" s="19" customFormat="1" ht="136.15" hidden="1" customHeight="1" x14ac:dyDescent="0.25">
      <c r="A515" s="50" t="s">
        <v>812</v>
      </c>
      <c r="B515" s="11" t="s">
        <v>755</v>
      </c>
      <c r="C515" s="36">
        <f>C516</f>
        <v>0</v>
      </c>
      <c r="D515" s="8"/>
      <c r="E515" s="17"/>
      <c r="F515" s="18"/>
      <c r="G515" s="18"/>
      <c r="H515" s="18"/>
      <c r="I515" s="17"/>
      <c r="J515" s="18"/>
      <c r="K515" s="18"/>
    </row>
    <row r="516" spans="1:11" s="19" customFormat="1" ht="134.85" hidden="1" customHeight="1" x14ac:dyDescent="0.25">
      <c r="A516" s="50" t="s">
        <v>813</v>
      </c>
      <c r="B516" s="11" t="s">
        <v>756</v>
      </c>
      <c r="C516" s="36">
        <v>0</v>
      </c>
      <c r="D516" s="8"/>
      <c r="E516" s="17"/>
      <c r="F516" s="18"/>
      <c r="G516" s="18"/>
      <c r="H516" s="18"/>
      <c r="I516" s="17"/>
      <c r="J516" s="18"/>
      <c r="K516" s="18"/>
    </row>
    <row r="517" spans="1:11" s="19" customFormat="1" ht="78.55" hidden="1" customHeight="1" x14ac:dyDescent="0.25">
      <c r="A517" s="50" t="s">
        <v>710</v>
      </c>
      <c r="B517" s="11" t="s">
        <v>711</v>
      </c>
      <c r="C517" s="36">
        <f>C518</f>
        <v>0</v>
      </c>
      <c r="D517" s="8"/>
      <c r="E517" s="17"/>
      <c r="F517" s="18"/>
      <c r="G517" s="18"/>
      <c r="H517" s="18"/>
      <c r="I517" s="17"/>
      <c r="J517" s="18"/>
      <c r="K517" s="18"/>
    </row>
    <row r="518" spans="1:11" s="19" customFormat="1" ht="77.400000000000006" hidden="1" customHeight="1" x14ac:dyDescent="0.25">
      <c r="A518" s="50" t="s">
        <v>712</v>
      </c>
      <c r="B518" s="11" t="s">
        <v>713</v>
      </c>
      <c r="C518" s="36">
        <v>0</v>
      </c>
      <c r="D518" s="8"/>
      <c r="E518" s="17"/>
      <c r="F518" s="18"/>
      <c r="G518" s="18"/>
      <c r="H518" s="18"/>
      <c r="I518" s="17"/>
      <c r="J518" s="18"/>
      <c r="K518" s="18"/>
    </row>
    <row r="519" spans="1:11" s="19" customFormat="1" ht="17.05" customHeight="1" x14ac:dyDescent="0.25">
      <c r="A519" s="51" t="s">
        <v>524</v>
      </c>
      <c r="B519" s="29" t="s">
        <v>714</v>
      </c>
      <c r="C519" s="36">
        <f t="shared" ref="C519" si="126">C520</f>
        <v>5747129.6900000004</v>
      </c>
      <c r="D519" s="8"/>
      <c r="E519" s="17"/>
      <c r="F519" s="18"/>
      <c r="G519" s="18"/>
      <c r="H519" s="18"/>
      <c r="I519" s="17"/>
      <c r="J519" s="18"/>
      <c r="K519" s="18"/>
    </row>
    <row r="520" spans="1:11" s="19" customFormat="1" ht="28.15" customHeight="1" x14ac:dyDescent="0.25">
      <c r="A520" s="50" t="s">
        <v>526</v>
      </c>
      <c r="B520" s="11" t="s">
        <v>715</v>
      </c>
      <c r="C520" s="36">
        <v>5747129.6900000004</v>
      </c>
      <c r="D520" s="8"/>
      <c r="E520" s="17"/>
      <c r="F520" s="18"/>
      <c r="G520" s="18"/>
      <c r="H520" s="18"/>
      <c r="I520" s="17"/>
      <c r="J520" s="18"/>
      <c r="K520" s="18"/>
    </row>
    <row r="521" spans="1:11" s="19" customFormat="1" ht="30.6" customHeight="1" x14ac:dyDescent="0.25">
      <c r="A521" s="50" t="s">
        <v>716</v>
      </c>
      <c r="B521" s="11" t="s">
        <v>717</v>
      </c>
      <c r="C521" s="30">
        <f>C522</f>
        <v>175308.04</v>
      </c>
      <c r="D521" s="8"/>
      <c r="E521" s="17"/>
      <c r="F521" s="18"/>
      <c r="G521" s="18"/>
      <c r="H521" s="18"/>
      <c r="I521" s="17"/>
      <c r="J521" s="18"/>
      <c r="K521" s="18"/>
    </row>
    <row r="522" spans="1:11" s="19" customFormat="1" ht="33.549999999999997" customHeight="1" x14ac:dyDescent="0.25">
      <c r="A522" s="50" t="s">
        <v>718</v>
      </c>
      <c r="B522" s="11" t="s">
        <v>719</v>
      </c>
      <c r="C522" s="30">
        <f>C523</f>
        <v>175308.04</v>
      </c>
      <c r="D522" s="8"/>
      <c r="E522" s="17"/>
      <c r="F522" s="18"/>
      <c r="G522" s="18"/>
      <c r="H522" s="18"/>
      <c r="I522" s="17"/>
      <c r="J522" s="18"/>
      <c r="K522" s="18"/>
    </row>
    <row r="523" spans="1:11" s="19" customFormat="1" ht="33.549999999999997" customHeight="1" x14ac:dyDescent="0.25">
      <c r="A523" s="50" t="s">
        <v>720</v>
      </c>
      <c r="B523" s="11" t="s">
        <v>721</v>
      </c>
      <c r="C523" s="36">
        <v>175308.04</v>
      </c>
      <c r="D523" s="8"/>
      <c r="E523" s="17"/>
      <c r="F523" s="18"/>
      <c r="G523" s="18"/>
      <c r="H523" s="18"/>
      <c r="I523" s="17"/>
      <c r="J523" s="18"/>
      <c r="K523" s="18"/>
    </row>
    <row r="524" spans="1:11" s="19" customFormat="1" ht="33.049999999999997" hidden="1" customHeight="1" x14ac:dyDescent="0.25">
      <c r="A524" s="31" t="str">
        <f>A481</f>
        <v>БЕЗВОЗМЕЗДНЫЕ ПОСТУПЛЕНИЯ ОТ НЕГОСУДАРСТВЕННЫХ ОРГАНИЗАЦИЙ</v>
      </c>
      <c r="B524" s="11" t="s">
        <v>722</v>
      </c>
      <c r="C524" s="36">
        <f t="shared" ref="C524:C525" si="127">C525</f>
        <v>0</v>
      </c>
      <c r="D524" s="8"/>
      <c r="E524" s="17"/>
      <c r="F524" s="18"/>
      <c r="G524" s="18"/>
      <c r="H524" s="18"/>
      <c r="I524" s="17"/>
      <c r="J524" s="18"/>
      <c r="K524" s="18"/>
    </row>
    <row r="525" spans="1:11" s="19" customFormat="1" ht="34.200000000000003" hidden="1" customHeight="1" x14ac:dyDescent="0.25">
      <c r="A525" s="31" t="str">
        <f>A482</f>
        <v>Безвозмездные поступления от негосударственных организаций в бюджеты городских округов</v>
      </c>
      <c r="B525" s="11" t="s">
        <v>723</v>
      </c>
      <c r="C525" s="36">
        <f t="shared" si="127"/>
        <v>0</v>
      </c>
      <c r="D525" s="8"/>
      <c r="E525" s="17"/>
      <c r="F525" s="18"/>
      <c r="G525" s="18"/>
      <c r="H525" s="18"/>
      <c r="I525" s="17"/>
      <c r="J525" s="18"/>
      <c r="K525" s="18"/>
    </row>
    <row r="526" spans="1:11" s="19" customFormat="1" ht="30.6" hidden="1" customHeight="1" x14ac:dyDescent="0.25">
      <c r="A526" s="31" t="s">
        <v>532</v>
      </c>
      <c r="B526" s="11" t="s">
        <v>724</v>
      </c>
      <c r="C526" s="36">
        <v>0</v>
      </c>
      <c r="D526" s="8"/>
      <c r="E526" s="17"/>
      <c r="F526" s="18"/>
      <c r="G526" s="18"/>
      <c r="H526" s="18"/>
      <c r="I526" s="17"/>
      <c r="J526" s="18"/>
      <c r="K526" s="18"/>
    </row>
    <row r="527" spans="1:11" s="10" customFormat="1" ht="55.65" customHeight="1" x14ac:dyDescent="0.25">
      <c r="A527" s="50" t="s">
        <v>534</v>
      </c>
      <c r="B527" s="11" t="s">
        <v>725</v>
      </c>
      <c r="C527" s="36">
        <f>C528</f>
        <v>619646.9800000001</v>
      </c>
      <c r="D527" s="6"/>
      <c r="E527" s="9"/>
      <c r="F527" s="7"/>
      <c r="G527" s="7"/>
      <c r="H527" s="7"/>
      <c r="I527" s="9"/>
      <c r="J527" s="7"/>
      <c r="K527" s="7"/>
    </row>
    <row r="528" spans="1:11" s="10" customFormat="1" ht="56.95" customHeight="1" x14ac:dyDescent="0.25">
      <c r="A528" s="50" t="s">
        <v>536</v>
      </c>
      <c r="B528" s="11" t="s">
        <v>726</v>
      </c>
      <c r="C528" s="36">
        <f t="shared" ref="C528" si="128">C529</f>
        <v>619646.9800000001</v>
      </c>
      <c r="D528" s="8"/>
      <c r="E528" s="9"/>
      <c r="F528" s="7"/>
      <c r="G528" s="7"/>
      <c r="H528" s="7"/>
      <c r="I528" s="9"/>
      <c r="J528" s="7"/>
      <c r="K528" s="7"/>
    </row>
    <row r="529" spans="1:11" s="10" customFormat="1" ht="54.35" customHeight="1" x14ac:dyDescent="0.25">
      <c r="A529" s="55" t="s">
        <v>538</v>
      </c>
      <c r="B529" s="11" t="s">
        <v>727</v>
      </c>
      <c r="C529" s="36">
        <f>C530</f>
        <v>619646.9800000001</v>
      </c>
      <c r="D529" s="8"/>
      <c r="E529" s="9"/>
      <c r="F529" s="7"/>
      <c r="G529" s="7"/>
      <c r="H529" s="7"/>
      <c r="I529" s="9"/>
      <c r="J529" s="7"/>
      <c r="K529" s="7"/>
    </row>
    <row r="530" spans="1:11" s="10" customFormat="1" ht="29.45" customHeight="1" x14ac:dyDescent="0.25">
      <c r="A530" s="50" t="s">
        <v>540</v>
      </c>
      <c r="B530" s="11" t="s">
        <v>728</v>
      </c>
      <c r="C530" s="36">
        <f>C531</f>
        <v>619646.9800000001</v>
      </c>
      <c r="D530" s="8"/>
      <c r="E530" s="9"/>
      <c r="F530" s="7"/>
      <c r="G530" s="7"/>
      <c r="H530" s="7"/>
      <c r="I530" s="9"/>
      <c r="J530" s="7"/>
      <c r="K530" s="7"/>
    </row>
    <row r="531" spans="1:11" s="10" customFormat="1" ht="35.200000000000003" customHeight="1" x14ac:dyDescent="0.25">
      <c r="A531" s="50" t="s">
        <v>542</v>
      </c>
      <c r="B531" s="11" t="s">
        <v>817</v>
      </c>
      <c r="C531" s="30">
        <f>C532+C533</f>
        <v>619646.9800000001</v>
      </c>
      <c r="D531" s="8"/>
      <c r="E531" s="9"/>
      <c r="F531" s="7"/>
      <c r="G531" s="7"/>
      <c r="H531" s="7"/>
      <c r="I531" s="9"/>
      <c r="J531" s="7"/>
      <c r="K531" s="7"/>
    </row>
    <row r="532" spans="1:11" s="10" customFormat="1" ht="32.1" customHeight="1" x14ac:dyDescent="0.25">
      <c r="A532" s="50" t="str">
        <f t="shared" ref="A532:A533" si="129">A397</f>
        <v xml:space="preserve">Доходы бюджетов городских округов от возврата бюджетными учреждениями остатков субсидий прошлых лет (средства бюджета городского округа)  </v>
      </c>
      <c r="B532" s="11" t="s">
        <v>815</v>
      </c>
      <c r="C532" s="36">
        <v>23512.93</v>
      </c>
      <c r="D532" s="8"/>
      <c r="E532" s="9"/>
      <c r="F532" s="7"/>
      <c r="G532" s="7"/>
      <c r="H532" s="7"/>
      <c r="I532" s="9"/>
      <c r="J532" s="7"/>
      <c r="K532" s="7"/>
    </row>
    <row r="533" spans="1:11" s="10" customFormat="1" ht="37.35" customHeight="1" x14ac:dyDescent="0.25">
      <c r="A533" s="50" t="str">
        <f t="shared" si="129"/>
        <v xml:space="preserve">Доходы бюджетов городских округов от возврата бюджетными учреждениями остатков субсидий прошлых лет (средства федерального и областного бюджетов)   </v>
      </c>
      <c r="B533" s="11" t="s">
        <v>816</v>
      </c>
      <c r="C533" s="36">
        <v>596134.05000000005</v>
      </c>
      <c r="D533" s="8"/>
      <c r="E533" s="9"/>
      <c r="F533" s="7"/>
      <c r="G533" s="7"/>
      <c r="H533" s="7"/>
      <c r="I533" s="9"/>
      <c r="J533" s="7"/>
      <c r="K533" s="7"/>
    </row>
    <row r="534" spans="1:11" s="10" customFormat="1" ht="37.35" customHeight="1" x14ac:dyDescent="0.25">
      <c r="A534" s="50" t="s">
        <v>548</v>
      </c>
      <c r="B534" s="11" t="s">
        <v>729</v>
      </c>
      <c r="C534" s="30">
        <f>C535</f>
        <v>-133596.08000000002</v>
      </c>
      <c r="D534" s="8"/>
      <c r="E534" s="9"/>
      <c r="F534" s="7"/>
      <c r="G534" s="7"/>
      <c r="H534" s="7"/>
      <c r="I534" s="9"/>
      <c r="J534" s="7"/>
      <c r="K534" s="7"/>
    </row>
    <row r="535" spans="1:11" s="10" customFormat="1" ht="32.75" customHeight="1" x14ac:dyDescent="0.25">
      <c r="A535" s="50" t="s">
        <v>550</v>
      </c>
      <c r="B535" s="11" t="s">
        <v>730</v>
      </c>
      <c r="C535" s="30">
        <f>C536+C537+C538</f>
        <v>-133596.08000000002</v>
      </c>
      <c r="D535" s="8"/>
      <c r="E535" s="9"/>
      <c r="F535" s="7"/>
      <c r="G535" s="7"/>
      <c r="H535" s="7"/>
      <c r="I535" s="9"/>
      <c r="J535" s="7"/>
      <c r="K535" s="7"/>
    </row>
    <row r="536" spans="1:11" s="10" customFormat="1" ht="93.6" customHeight="1" x14ac:dyDescent="0.25">
      <c r="A536" s="50" t="s">
        <v>918</v>
      </c>
      <c r="B536" s="29" t="s">
        <v>847</v>
      </c>
      <c r="C536" s="30">
        <v>-48491.28</v>
      </c>
      <c r="D536" s="8"/>
      <c r="E536" s="9"/>
      <c r="F536" s="7"/>
      <c r="G536" s="7"/>
      <c r="H536" s="7"/>
      <c r="I536" s="9"/>
      <c r="J536" s="7"/>
      <c r="K536" s="7"/>
    </row>
    <row r="537" spans="1:11" s="19" customFormat="1" ht="49.75" customHeight="1" x14ac:dyDescent="0.25">
      <c r="A537" s="51" t="s">
        <v>814</v>
      </c>
      <c r="B537" s="29" t="s">
        <v>757</v>
      </c>
      <c r="C537" s="36">
        <v>-28652.799999999999</v>
      </c>
      <c r="D537" s="8"/>
      <c r="E537" s="17"/>
      <c r="F537" s="18"/>
      <c r="G537" s="18"/>
      <c r="H537" s="18"/>
      <c r="I537" s="17"/>
      <c r="J537" s="18"/>
      <c r="K537" s="18"/>
    </row>
    <row r="538" spans="1:11" s="19" customFormat="1" ht="35.35" customHeight="1" x14ac:dyDescent="0.25">
      <c r="A538" s="50" t="s">
        <v>561</v>
      </c>
      <c r="B538" s="11" t="s">
        <v>731</v>
      </c>
      <c r="C538" s="36">
        <v>-56452</v>
      </c>
      <c r="D538" s="8"/>
      <c r="E538" s="17"/>
      <c r="F538" s="18"/>
      <c r="G538" s="18"/>
      <c r="H538" s="18"/>
      <c r="I538" s="17"/>
      <c r="J538" s="18"/>
      <c r="K538" s="18"/>
    </row>
    <row r="539" spans="1:11" s="19" customFormat="1" ht="13.1" x14ac:dyDescent="0.25">
      <c r="A539" s="68" t="s">
        <v>732</v>
      </c>
      <c r="B539" s="48"/>
      <c r="C539" s="49">
        <f>C7+C23+C34+C152+C158+C204+C289+C407+C488</f>
        <v>2106330797.9599998</v>
      </c>
      <c r="D539" s="8"/>
      <c r="E539" s="17"/>
      <c r="F539" s="18"/>
      <c r="G539" s="18"/>
      <c r="H539" s="18"/>
      <c r="I539" s="17"/>
      <c r="J539" s="18"/>
      <c r="K539" s="18"/>
    </row>
  </sheetData>
  <mergeCells count="4">
    <mergeCell ref="A1:C1"/>
    <mergeCell ref="A2:C2"/>
    <mergeCell ref="A3:C3"/>
    <mergeCell ref="A4:C4"/>
  </mergeCells>
  <pageMargins left="0.78740157480314965" right="0.39370078740157483" top="0.39370078740157483" bottom="0.39370078740157483" header="0" footer="0"/>
  <pageSetup paperSize="9" scale="83" fitToHeight="21" orientation="portrait" r:id="rId1"/>
  <headerFooter alignWithMargins="0"/>
  <rowBreaks count="1" manualBreakCount="1">
    <brk id="27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 (реш)</vt:lpstr>
      <vt:lpstr>'2025  (реш)'!Заголовки_для_печати</vt:lpstr>
      <vt:lpstr>'2025  (реш)'!Область_печати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Rogachevskaya</cp:lastModifiedBy>
  <cp:lastPrinted>2026-03-23T11:59:40Z</cp:lastPrinted>
  <dcterms:created xsi:type="dcterms:W3CDTF">2024-01-18T09:51:04Z</dcterms:created>
  <dcterms:modified xsi:type="dcterms:W3CDTF">2026-03-23T14:00:25Z</dcterms:modified>
</cp:coreProperties>
</file>