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Финансовое управление\Субботина\"/>
    </mc:Choice>
  </mc:AlternateContent>
  <xr:revisionPtr revIDLastSave="0" documentId="13_ncr:1_{1C30034E-3184-4D73-889E-DC36D63DA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11.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5" l="1"/>
  <c r="F36" i="15" l="1"/>
  <c r="E41" i="15" l="1"/>
  <c r="D39" i="15"/>
  <c r="D37" i="15"/>
  <c r="D34" i="15"/>
  <c r="G26" i="15"/>
  <c r="F26" i="15"/>
  <c r="D33" i="15"/>
  <c r="D32" i="15"/>
  <c r="D31" i="15"/>
  <c r="D30" i="15"/>
  <c r="D29" i="15"/>
  <c r="D28" i="15"/>
  <c r="D27" i="15"/>
  <c r="E26" i="15"/>
  <c r="I25" i="15"/>
  <c r="H25" i="15"/>
  <c r="G25" i="15"/>
  <c r="F25" i="15"/>
  <c r="E25" i="15"/>
  <c r="D25" i="15"/>
  <c r="D22" i="15"/>
  <c r="D19" i="15"/>
  <c r="I14" i="15"/>
  <c r="I9" i="15" s="1"/>
  <c r="H14" i="15"/>
  <c r="G14" i="15"/>
  <c r="G9" i="15" s="1"/>
  <c r="F14" i="15"/>
  <c r="I13" i="15"/>
  <c r="H13" i="15"/>
  <c r="G13" i="15"/>
  <c r="F13" i="15"/>
  <c r="E13" i="15"/>
  <c r="E42" i="15" s="1"/>
  <c r="D13" i="15"/>
  <c r="D18" i="15"/>
  <c r="D16" i="15"/>
  <c r="H9" i="15"/>
  <c r="D17" i="15" l="1"/>
  <c r="I43" i="15"/>
  <c r="I26" i="15"/>
  <c r="I42" i="15" s="1"/>
  <c r="I41" i="15"/>
  <c r="H41" i="15"/>
  <c r="H26" i="15"/>
  <c r="H24" i="15" s="1"/>
  <c r="I17" i="15"/>
  <c r="H43" i="15"/>
  <c r="G41" i="15"/>
  <c r="E38" i="15"/>
  <c r="D38" i="15" s="1"/>
  <c r="E36" i="15"/>
  <c r="D36" i="15" s="1"/>
  <c r="E35" i="15"/>
  <c r="D35" i="15" s="1"/>
  <c r="G24" i="15"/>
  <c r="F24" i="15"/>
  <c r="E20" i="15"/>
  <c r="D20" i="15" s="1"/>
  <c r="H17" i="15"/>
  <c r="G17" i="15"/>
  <c r="F17" i="15"/>
  <c r="E17" i="15"/>
  <c r="E15" i="15"/>
  <c r="G43" i="15"/>
  <c r="F43" i="15"/>
  <c r="F9" i="15"/>
  <c r="D15" i="15" l="1"/>
  <c r="E14" i="15"/>
  <c r="D26" i="15"/>
  <c r="D24" i="15" s="1"/>
  <c r="D41" i="15"/>
  <c r="I40" i="15"/>
  <c r="G42" i="15"/>
  <c r="F42" i="15"/>
  <c r="G40" i="15"/>
  <c r="E24" i="15"/>
  <c r="I24" i="15"/>
  <c r="H42" i="15"/>
  <c r="H40" i="15" s="1"/>
  <c r="F40" i="15" l="1"/>
  <c r="D42" i="15"/>
  <c r="E43" i="15"/>
  <c r="E9" i="15"/>
  <c r="D14" i="15"/>
  <c r="D9" i="15" s="1"/>
  <c r="E40" i="15" l="1"/>
  <c r="D43" i="15"/>
  <c r="D40" i="15" s="1"/>
</calcChain>
</file>

<file path=xl/sharedStrings.xml><?xml version="1.0" encoding="utf-8"?>
<sst xmlns="http://schemas.openxmlformats.org/spreadsheetml/2006/main" count="77" uniqueCount="54">
  <si>
    <t>Наименование  мероприятия</t>
  </si>
  <si>
    <t>Ответственный исполнитель, соисполнитель</t>
  </si>
  <si>
    <t>всего</t>
  </si>
  <si>
    <t>Ожидаемые результаты реализации</t>
  </si>
  <si>
    <t>Объем финансирования (тыс. руб.)</t>
  </si>
  <si>
    <t>Итого</t>
  </si>
  <si>
    <t>1.1. Решение вопросов местного значения</t>
  </si>
  <si>
    <t>Местный бюджет</t>
  </si>
  <si>
    <t xml:space="preserve">Отдел бухгалтерского учета и отчетности </t>
  </si>
  <si>
    <t xml:space="preserve">1.1.1. Руководство 
и управление в 
сфере установленных функций  
(аппарат администрации муниципального образования)
</t>
  </si>
  <si>
    <t>1.1.2. Руководство и управление в сфере установленных функций (глава городского округа)</t>
  </si>
  <si>
    <t>Управление муниципального хозяйства и градостроительства</t>
  </si>
  <si>
    <t>1.1.3. Руководство и управление в сфере установленных функций (управление муниципального хозяйства и градостроительства)</t>
  </si>
  <si>
    <t>1.1.4. Руководство и управление в сфере установленных функций (управление социального развития)</t>
  </si>
  <si>
    <t>Управление социального развития</t>
  </si>
  <si>
    <t>Источник финансирования</t>
  </si>
  <si>
    <t>МБ</t>
  </si>
  <si>
    <t>ОБ</t>
  </si>
  <si>
    <t>1.2. Выполнение отдельных государственных полномочий</t>
  </si>
  <si>
    <t>ФБ</t>
  </si>
  <si>
    <t>1.2.1. по созданию и функционированию комиссий по делам несовершеннолетних и защите их прав</t>
  </si>
  <si>
    <t>1.2.2. по созданию и функционированию административных комиссий</t>
  </si>
  <si>
    <t>управление муниципального хозяйства и градостроительства</t>
  </si>
  <si>
    <t>1.2.3. по организации и осуществлению деятельности по опеке и попечительству</t>
  </si>
  <si>
    <t>1.2.4. по осуществлению первичного воинского учета на территориях, где отсутствуют военные комиссариаты</t>
  </si>
  <si>
    <t>управление социального развития</t>
  </si>
  <si>
    <t>1.2.5. по формированию торгового реестра</t>
  </si>
  <si>
    <t xml:space="preserve">1.2.6. по регистрации учету граждан, имеющих право на получение жилищных субсидий в соответствии с ФЗ от 25.10.2002 №125-ФЗ "О жилищных субсидиях гражданам, выезжающим их районов Крайнего Севера и приравненных к ним местностей" </t>
  </si>
  <si>
    <t>Создание условий для деятельности администрации города по реализации муниципальной программы</t>
  </si>
  <si>
    <t>Осуществление расходов производится в пределах принятых расходных обязательств</t>
  </si>
  <si>
    <t>Повышение информированности населения о деятельности администрации города</t>
  </si>
  <si>
    <t>Итого в .т.ч.</t>
  </si>
  <si>
    <t>федеральный</t>
  </si>
  <si>
    <t>областной</t>
  </si>
  <si>
    <t>Итого                             МБ</t>
  </si>
  <si>
    <t>1.2.7. по организации и осуществлению деятельности в сфере охраны труда</t>
  </si>
  <si>
    <t xml:space="preserve">Итого по программе </t>
  </si>
  <si>
    <t xml:space="preserve">             ПЕРЕЧЕНЬ МЕРОПРИЯТИЙ                                                                                                                      муниципальной программы "Развитие муниципального управления в городском округе Архангельской области "Город Коряжма"</t>
  </si>
  <si>
    <t xml:space="preserve">  Отдел бухгалтерского учета и отчетности                                                                                    </t>
  </si>
  <si>
    <t xml:space="preserve">Программа "Развитие муниципального управления в городском округе Архангельской области «Город Коряжма» </t>
  </si>
  <si>
    <t xml:space="preserve">Цель программы: - создание условий для развития и совершенствования муниципального управления, повышение эффективности деятельности органов местного самоуправления на территории городского округа Архангельской области «Город Коряжма»;
- повышение уровня информированности населения о деятельности органов местного самоуправления городского округа Архангельской области «Город Коряжма»;
повышение эффективности деятельности администрации городского округа Архангельской области «Город Коряжма» </t>
  </si>
  <si>
    <t>Приложение 2                                                                        к муниципальной программе "Развитие муниципального управления в городском округе Архангельской области "Город Коряжма"</t>
  </si>
  <si>
    <t>управление организационно-правовой и кадровой работы, отдел бухгалтерского учета и отчетности</t>
  </si>
  <si>
    <t xml:space="preserve">Рациональное использование средств местного бюджета </t>
  </si>
  <si>
    <t>Создание условий для деятельности администрации города</t>
  </si>
  <si>
    <t>ОБ*</t>
  </si>
  <si>
    <t>1.3. Осуществление полномочий по составлению и изменению списков кандидатов присяжных заседателейФедеральных судов общей юрисдикции в РФ</t>
  </si>
  <si>
    <t>1.4. Публикация официальной информации органов местного самоуправления в уполномоченном печатном издании</t>
  </si>
  <si>
    <t>1.5. Пенсионное обеспечение лиц, замещавших муниципальные должности, должности муниципальной службы в администрации города</t>
  </si>
  <si>
    <t>1.6. Статистика</t>
  </si>
  <si>
    <t>1.7. Сопровождение АИС "Имущество" и АИС ОГД "Мониторинг"</t>
  </si>
  <si>
    <t>администрация города</t>
  </si>
  <si>
    <t>1.8. Представительские и иные прочие расходы администрации города</t>
  </si>
  <si>
    <t xml:space="preserve"> администрация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</si>
</sst>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10" fillId="0" borderId="0" xfId="0" applyFont="1"/>
    <xf numFmtId="2" fontId="1" fillId="0" borderId="0" xfId="0" applyNumberFormat="1" applyFont="1"/>
    <xf numFmtId="4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14" fillId="0" borderId="3" xfId="0" applyFont="1" applyFill="1" applyBorder="1"/>
    <xf numFmtId="0" fontId="14" fillId="0" borderId="4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4" fontId="6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6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0" fillId="2" borderId="3" xfId="0" applyNumberFormat="1" applyFill="1" applyBorder="1" applyAlignment="1"/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6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1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2" borderId="3" xfId="0" applyNumberFormat="1" applyFill="1" applyBorder="1" applyAlignment="1"/>
    <xf numFmtId="4" fontId="0" fillId="2" borderId="4" xfId="0" applyNumberFormat="1" applyFill="1" applyBorder="1" applyAlignment="1"/>
    <xf numFmtId="0" fontId="1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/>
    <xf numFmtId="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4" fontId="6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1440181</xdr:colOff>
      <xdr:row>14</xdr:row>
      <xdr:rowOff>411480</xdr:rowOff>
    </xdr:from>
    <xdr:to>
      <xdr:col>0</xdr:col>
      <xdr:colOff>1461136</xdr:colOff>
      <xdr:row>15</xdr:row>
      <xdr:rowOff>9525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6200000" flipV="1">
          <a:off x="1346836" y="5419725"/>
          <a:ext cx="207645" cy="209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4" zoomScale="75" zoomScaleNormal="75" workbookViewId="0">
      <pane xSplit="3" ySplit="9" topLeftCell="D37" activePane="bottomRight" state="frozen"/>
      <selection activeCell="A4" sqref="A4"/>
      <selection pane="topRight" activeCell="D4" sqref="D4"/>
      <selection pane="bottomLeft" activeCell="A13" sqref="A13"/>
      <selection pane="bottomRight" activeCell="F39" sqref="F39"/>
    </sheetView>
  </sheetViews>
  <sheetFormatPr defaultRowHeight="15" x14ac:dyDescent="0.25"/>
  <cols>
    <col min="1" max="1" width="21.28515625" customWidth="1"/>
    <col min="2" max="2" width="12.42578125" customWidth="1"/>
    <col min="3" max="3" width="7" customWidth="1"/>
    <col min="4" max="4" width="14.28515625" customWidth="1"/>
    <col min="5" max="5" width="15.85546875" customWidth="1"/>
    <col min="6" max="7" width="16.28515625" customWidth="1"/>
    <col min="8" max="9" width="17.140625" customWidth="1"/>
    <col min="10" max="10" width="12.28515625" customWidth="1"/>
    <col min="11" max="11" width="9.42578125" bestFit="1" customWidth="1"/>
    <col min="12" max="12" width="13.7109375" customWidth="1"/>
    <col min="13" max="13" width="22.5703125" customWidth="1"/>
  </cols>
  <sheetData>
    <row r="1" spans="1:13" s="1" customFormat="1" ht="54" customHeight="1" x14ac:dyDescent="0.25">
      <c r="D1" s="6"/>
      <c r="E1" s="50" t="s">
        <v>41</v>
      </c>
      <c r="F1" s="50"/>
      <c r="G1" s="50"/>
      <c r="H1" s="51"/>
      <c r="I1" s="51"/>
      <c r="J1" s="51"/>
    </row>
    <row r="2" spans="1:13" s="2" customFormat="1" ht="38.25" customHeight="1" x14ac:dyDescent="0.2">
      <c r="B2" s="52" t="s">
        <v>37</v>
      </c>
      <c r="C2" s="53"/>
      <c r="D2" s="53"/>
      <c r="E2" s="53"/>
      <c r="F2" s="3"/>
      <c r="G2" s="3"/>
      <c r="H2" s="3"/>
      <c r="I2" s="3"/>
      <c r="J2" s="3"/>
    </row>
    <row r="3" spans="1:13" s="2" customFormat="1" ht="12.75" x14ac:dyDescent="0.2"/>
    <row r="4" spans="1:13" s="2" customFormat="1" ht="15" customHeight="1" x14ac:dyDescent="0.2">
      <c r="A4" s="60" t="s">
        <v>0</v>
      </c>
      <c r="B4" s="60" t="s">
        <v>1</v>
      </c>
      <c r="C4" s="62" t="s">
        <v>15</v>
      </c>
      <c r="D4" s="64" t="s">
        <v>4</v>
      </c>
      <c r="E4" s="64"/>
      <c r="F4" s="64"/>
      <c r="G4" s="64"/>
      <c r="H4" s="64"/>
      <c r="I4" s="32"/>
      <c r="J4" s="60" t="s">
        <v>3</v>
      </c>
    </row>
    <row r="5" spans="1:13" s="2" customFormat="1" ht="67.150000000000006" customHeight="1" x14ac:dyDescent="0.2">
      <c r="A5" s="61"/>
      <c r="B5" s="61"/>
      <c r="C5" s="63"/>
      <c r="D5" s="30" t="s">
        <v>2</v>
      </c>
      <c r="E5" s="30">
        <v>2024</v>
      </c>
      <c r="F5" s="30">
        <v>2025</v>
      </c>
      <c r="G5" s="30">
        <v>2026</v>
      </c>
      <c r="H5" s="30">
        <v>2027</v>
      </c>
      <c r="I5" s="30">
        <v>2028</v>
      </c>
      <c r="J5" s="61"/>
    </row>
    <row r="6" spans="1:13" s="2" customFormat="1" ht="12.75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3" s="2" customFormat="1" ht="33" customHeight="1" x14ac:dyDescent="0.2">
      <c r="A7" s="54" t="s">
        <v>39</v>
      </c>
      <c r="B7" s="55"/>
      <c r="C7" s="55"/>
      <c r="D7" s="55"/>
      <c r="E7" s="55"/>
      <c r="F7" s="55"/>
      <c r="G7" s="55"/>
      <c r="H7" s="55"/>
      <c r="I7" s="55"/>
      <c r="J7" s="56"/>
    </row>
    <row r="8" spans="1:13" s="2" customFormat="1" ht="66.75" customHeight="1" x14ac:dyDescent="0.2">
      <c r="A8" s="57" t="s">
        <v>40</v>
      </c>
      <c r="B8" s="58"/>
      <c r="C8" s="58"/>
      <c r="D8" s="58"/>
      <c r="E8" s="58"/>
      <c r="F8" s="58"/>
      <c r="G8" s="58"/>
      <c r="H8" s="58"/>
      <c r="I8" s="58"/>
      <c r="J8" s="59"/>
    </row>
    <row r="9" spans="1:13" s="2" customFormat="1" ht="12.75" customHeight="1" x14ac:dyDescent="0.2">
      <c r="A9" s="65" t="s">
        <v>6</v>
      </c>
      <c r="B9" s="68" t="s">
        <v>38</v>
      </c>
      <c r="C9" s="71" t="s">
        <v>5</v>
      </c>
      <c r="D9" s="74">
        <f>D13+D14</f>
        <v>620559316.16999996</v>
      </c>
      <c r="E9" s="74">
        <f>E13+E14</f>
        <v>103888089.26000001</v>
      </c>
      <c r="F9" s="74">
        <f t="shared" ref="F9" si="0">F13+F14</f>
        <v>113665640.12</v>
      </c>
      <c r="G9" s="74">
        <f>G13+G14</f>
        <v>129303784.57000001</v>
      </c>
      <c r="H9" s="74">
        <f>H13+H14</f>
        <v>134268992.82000002</v>
      </c>
      <c r="I9" s="74">
        <f>I13+I14</f>
        <v>139432809.40000001</v>
      </c>
      <c r="J9" s="77" t="s">
        <v>28</v>
      </c>
    </row>
    <row r="10" spans="1:13" s="2" customFormat="1" ht="11.25" customHeight="1" x14ac:dyDescent="0.2">
      <c r="A10" s="66"/>
      <c r="B10" s="69"/>
      <c r="C10" s="72"/>
      <c r="D10" s="75"/>
      <c r="E10" s="79"/>
      <c r="F10" s="75"/>
      <c r="G10" s="75"/>
      <c r="H10" s="75"/>
      <c r="I10" s="79"/>
      <c r="J10" s="78"/>
    </row>
    <row r="11" spans="1:13" s="2" customFormat="1" ht="11.25" hidden="1" customHeight="1" x14ac:dyDescent="0.25">
      <c r="A11" s="66"/>
      <c r="B11" s="69"/>
      <c r="C11" s="72"/>
      <c r="D11" s="75"/>
      <c r="E11" s="79"/>
      <c r="F11" s="75"/>
      <c r="G11" s="75"/>
      <c r="H11" s="75"/>
      <c r="I11" s="36"/>
      <c r="J11" s="78"/>
    </row>
    <row r="12" spans="1:13" s="2" customFormat="1" ht="12.75" hidden="1" customHeight="1" x14ac:dyDescent="0.25">
      <c r="A12" s="66"/>
      <c r="B12" s="69"/>
      <c r="C12" s="73"/>
      <c r="D12" s="76"/>
      <c r="E12" s="84"/>
      <c r="F12" s="76"/>
      <c r="G12" s="76"/>
      <c r="H12" s="76"/>
      <c r="I12" s="36"/>
      <c r="J12" s="78"/>
    </row>
    <row r="13" spans="1:13" s="2" customFormat="1" ht="23.25" customHeight="1" x14ac:dyDescent="0.2">
      <c r="A13" s="66"/>
      <c r="B13" s="69"/>
      <c r="C13" s="17" t="s">
        <v>17</v>
      </c>
      <c r="D13" s="37">
        <f>SUM(E13:I13)</f>
        <v>210000</v>
      </c>
      <c r="E13" s="38">
        <f>E19+E16</f>
        <v>210000</v>
      </c>
      <c r="F13" s="38">
        <f>F19+F16</f>
        <v>0</v>
      </c>
      <c r="G13" s="38">
        <f>G19+G16</f>
        <v>0</v>
      </c>
      <c r="H13" s="38">
        <f>H19+H16</f>
        <v>0</v>
      </c>
      <c r="I13" s="38">
        <f>I16+I19</f>
        <v>0</v>
      </c>
      <c r="J13" s="78"/>
    </row>
    <row r="14" spans="1:13" s="2" customFormat="1" ht="28.5" customHeight="1" x14ac:dyDescent="0.2">
      <c r="A14" s="67"/>
      <c r="B14" s="69"/>
      <c r="C14" s="17" t="s">
        <v>16</v>
      </c>
      <c r="D14" s="37">
        <f>SUM(E14:I14)</f>
        <v>620349316.16999996</v>
      </c>
      <c r="E14" s="39">
        <f>E15+E18+E20+E22</f>
        <v>103678089.26000001</v>
      </c>
      <c r="F14" s="39">
        <f>F15+F18+F20+F22</f>
        <v>113665640.12</v>
      </c>
      <c r="G14" s="39">
        <f>G15+G18+G20+G22</f>
        <v>129303784.57000001</v>
      </c>
      <c r="H14" s="39">
        <f>H15+H18+H20+H22</f>
        <v>134268992.82000002</v>
      </c>
      <c r="I14" s="38">
        <f>I15+I18+I20+I22</f>
        <v>139432809.40000001</v>
      </c>
      <c r="J14" s="78"/>
    </row>
    <row r="15" spans="1:13" s="2" customFormat="1" ht="48" customHeight="1" x14ac:dyDescent="0.2">
      <c r="A15" s="68" t="s">
        <v>9</v>
      </c>
      <c r="B15" s="69"/>
      <c r="C15" s="12" t="s">
        <v>16</v>
      </c>
      <c r="D15" s="40">
        <f>SUM(E15:I15)</f>
        <v>352607676.63999999</v>
      </c>
      <c r="E15" s="34">
        <f>58630055.87-16183.52</f>
        <v>58613872.349999994</v>
      </c>
      <c r="F15" s="22">
        <v>63709386.770000003</v>
      </c>
      <c r="G15" s="22">
        <v>73931247.390000001</v>
      </c>
      <c r="H15" s="22">
        <v>76724232.700000003</v>
      </c>
      <c r="I15" s="22">
        <v>79628937.430000007</v>
      </c>
      <c r="J15" s="78"/>
      <c r="M15" s="20"/>
    </row>
    <row r="16" spans="1:13" s="2" customFormat="1" ht="54.75" customHeight="1" x14ac:dyDescent="0.2">
      <c r="A16" s="70"/>
      <c r="B16" s="69"/>
      <c r="C16" s="12" t="s">
        <v>45</v>
      </c>
      <c r="D16" s="40">
        <f>SUM(E16:I16)</f>
        <v>210000</v>
      </c>
      <c r="E16" s="35">
        <v>210000</v>
      </c>
      <c r="F16" s="35">
        <v>0</v>
      </c>
      <c r="G16" s="35">
        <v>0</v>
      </c>
      <c r="H16" s="35">
        <v>0</v>
      </c>
      <c r="I16" s="35">
        <v>0</v>
      </c>
      <c r="J16" s="78"/>
      <c r="M16" s="7"/>
    </row>
    <row r="17" spans="1:13" s="2" customFormat="1" ht="28.5" customHeight="1" x14ac:dyDescent="0.2">
      <c r="A17" s="68" t="s">
        <v>10</v>
      </c>
      <c r="B17" s="69"/>
      <c r="C17" s="12" t="s">
        <v>5</v>
      </c>
      <c r="D17" s="41">
        <f>D18+D19</f>
        <v>14816158.079999998</v>
      </c>
      <c r="E17" s="42">
        <f t="shared" ref="E17:I17" si="1">E18+E19</f>
        <v>2984409.81</v>
      </c>
      <c r="F17" s="42">
        <f t="shared" si="1"/>
        <v>2786251.82</v>
      </c>
      <c r="G17" s="42">
        <f t="shared" si="1"/>
        <v>2897711.57</v>
      </c>
      <c r="H17" s="42">
        <f t="shared" si="1"/>
        <v>3013620.04</v>
      </c>
      <c r="I17" s="42">
        <f t="shared" si="1"/>
        <v>3134164.84</v>
      </c>
      <c r="J17" s="78"/>
    </row>
    <row r="18" spans="1:13" s="2" customFormat="1" ht="27.75" customHeight="1" x14ac:dyDescent="0.2">
      <c r="A18" s="69"/>
      <c r="B18" s="69"/>
      <c r="C18" s="12" t="s">
        <v>16</v>
      </c>
      <c r="D18" s="41">
        <f>SUM(E18:I18)</f>
        <v>14816158.079999998</v>
      </c>
      <c r="E18" s="34">
        <v>2984409.81</v>
      </c>
      <c r="F18" s="31">
        <v>2786251.82</v>
      </c>
      <c r="G18" s="31">
        <v>2897711.57</v>
      </c>
      <c r="H18" s="31">
        <v>3013620.04</v>
      </c>
      <c r="I18" s="31">
        <v>3134164.84</v>
      </c>
      <c r="J18" s="78"/>
    </row>
    <row r="19" spans="1:13" s="2" customFormat="1" ht="24" customHeight="1" x14ac:dyDescent="0.2">
      <c r="A19" s="70"/>
      <c r="B19" s="70"/>
      <c r="C19" s="12" t="s">
        <v>17</v>
      </c>
      <c r="D19" s="41">
        <f>SUM(E19:I19)</f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78"/>
    </row>
    <row r="20" spans="1:13" s="2" customFormat="1" ht="99.6" customHeight="1" x14ac:dyDescent="0.2">
      <c r="A20" s="80" t="s">
        <v>12</v>
      </c>
      <c r="B20" s="80" t="s">
        <v>11</v>
      </c>
      <c r="C20" s="80" t="s">
        <v>16</v>
      </c>
      <c r="D20" s="85">
        <f>SUM(E20:I21)</f>
        <v>126618054.87000002</v>
      </c>
      <c r="E20" s="82">
        <f>20414601.68+13694+29064.66</f>
        <v>20457360.34</v>
      </c>
      <c r="F20" s="82">
        <v>23513763.670000002</v>
      </c>
      <c r="G20" s="82">
        <v>26495477.600000001</v>
      </c>
      <c r="H20" s="82">
        <v>27535115.120000001</v>
      </c>
      <c r="I20" s="34">
        <v>28616338.140000001</v>
      </c>
      <c r="J20" s="78"/>
      <c r="M20" s="7"/>
    </row>
    <row r="21" spans="1:13" s="2" customFormat="1" ht="12.75" hidden="1" customHeight="1" x14ac:dyDescent="0.2">
      <c r="A21" s="81"/>
      <c r="B21" s="81"/>
      <c r="C21" s="81"/>
      <c r="D21" s="85"/>
      <c r="E21" s="83"/>
      <c r="F21" s="83"/>
      <c r="G21" s="83"/>
      <c r="H21" s="83"/>
      <c r="I21" s="33"/>
      <c r="J21" s="78"/>
    </row>
    <row r="22" spans="1:13" s="5" customFormat="1" ht="74.25" customHeight="1" x14ac:dyDescent="0.2">
      <c r="A22" s="80" t="s">
        <v>13</v>
      </c>
      <c r="B22" s="28" t="s">
        <v>14</v>
      </c>
      <c r="C22" s="80" t="s">
        <v>16</v>
      </c>
      <c r="D22" s="85">
        <f>SUM(E22:I23)</f>
        <v>126307426.58</v>
      </c>
      <c r="E22" s="86">
        <v>21622446.760000002</v>
      </c>
      <c r="F22" s="86">
        <v>23656237.859999999</v>
      </c>
      <c r="G22" s="86">
        <v>25979348.010000002</v>
      </c>
      <c r="H22" s="86">
        <v>26996024.960000001</v>
      </c>
      <c r="I22" s="98">
        <v>28053368.989999998</v>
      </c>
      <c r="J22" s="78"/>
    </row>
    <row r="23" spans="1:13" s="5" customFormat="1" ht="30.75" customHeight="1" x14ac:dyDescent="0.2">
      <c r="A23" s="81"/>
      <c r="B23" s="11"/>
      <c r="C23" s="81"/>
      <c r="D23" s="85"/>
      <c r="E23" s="87"/>
      <c r="F23" s="87"/>
      <c r="G23" s="87"/>
      <c r="H23" s="87"/>
      <c r="I23" s="87"/>
      <c r="J23" s="78"/>
      <c r="M23" s="48"/>
    </row>
    <row r="24" spans="1:13" s="2" customFormat="1" ht="26.25" customHeight="1" x14ac:dyDescent="0.2">
      <c r="A24" s="96" t="s">
        <v>18</v>
      </c>
      <c r="B24" s="90" t="s">
        <v>8</v>
      </c>
      <c r="C24" s="18" t="s">
        <v>5</v>
      </c>
      <c r="D24" s="43">
        <f>D25+D26</f>
        <v>70029498.88000001</v>
      </c>
      <c r="E24" s="43">
        <f t="shared" ref="E24:H24" si="2">E25+E26</f>
        <v>11873170.65</v>
      </c>
      <c r="F24" s="43">
        <f t="shared" si="2"/>
        <v>11809580.789999999</v>
      </c>
      <c r="G24" s="43">
        <f t="shared" si="2"/>
        <v>13840869.959999999</v>
      </c>
      <c r="H24" s="43">
        <f t="shared" si="2"/>
        <v>14930349.740000002</v>
      </c>
      <c r="I24" s="43">
        <f>I25+I26</f>
        <v>17575527.739999998</v>
      </c>
      <c r="J24" s="90" t="s">
        <v>29</v>
      </c>
      <c r="M24" s="47"/>
    </row>
    <row r="25" spans="1:13" s="2" customFormat="1" ht="27" customHeight="1" x14ac:dyDescent="0.2">
      <c r="A25" s="97"/>
      <c r="B25" s="99"/>
      <c r="C25" s="18" t="s">
        <v>19</v>
      </c>
      <c r="D25" s="43">
        <f t="shared" ref="D25:D39" si="3">SUM(E25:I25)</f>
        <v>32249401.800000001</v>
      </c>
      <c r="E25" s="43">
        <f>E30</f>
        <v>4055660.35</v>
      </c>
      <c r="F25" s="43">
        <f>F30</f>
        <v>4833552.5</v>
      </c>
      <c r="G25" s="43">
        <f>G30</f>
        <v>6600857.2699999996</v>
      </c>
      <c r="H25" s="43">
        <f>H30</f>
        <v>7367751.2300000004</v>
      </c>
      <c r="I25" s="43">
        <f>I30</f>
        <v>9391580.4499999993</v>
      </c>
      <c r="J25" s="91"/>
    </row>
    <row r="26" spans="1:13" s="2" customFormat="1" ht="28.5" customHeight="1" x14ac:dyDescent="0.2">
      <c r="A26" s="97"/>
      <c r="B26" s="99"/>
      <c r="C26" s="18" t="s">
        <v>17</v>
      </c>
      <c r="D26" s="43">
        <f t="shared" si="3"/>
        <v>37780097.080000006</v>
      </c>
      <c r="E26" s="44">
        <f>E27+E28+E29+E31+E32+E33</f>
        <v>7817510.3000000007</v>
      </c>
      <c r="F26" s="44">
        <f>F27+F28+F29+F31+F32+F33</f>
        <v>6976028.29</v>
      </c>
      <c r="G26" s="44">
        <f>G27+G28+G29+G31+G32+G33</f>
        <v>7240012.6899999995</v>
      </c>
      <c r="H26" s="44">
        <f t="shared" ref="H26:I26" si="4">H27+H28+H29+H31+H32+H33</f>
        <v>7562598.5100000007</v>
      </c>
      <c r="I26" s="43">
        <f t="shared" si="4"/>
        <v>8183947.29</v>
      </c>
      <c r="J26" s="91"/>
    </row>
    <row r="27" spans="1:13" s="2" customFormat="1" ht="63.75" x14ac:dyDescent="0.2">
      <c r="A27" s="9" t="s">
        <v>20</v>
      </c>
      <c r="B27" s="99"/>
      <c r="C27" s="9" t="s">
        <v>17</v>
      </c>
      <c r="D27" s="35">
        <f t="shared" si="3"/>
        <v>9624049.1099999994</v>
      </c>
      <c r="E27" s="8">
        <v>1804825.95</v>
      </c>
      <c r="F27" s="31">
        <v>1821074.21</v>
      </c>
      <c r="G27" s="31">
        <v>1886803.39</v>
      </c>
      <c r="H27" s="31">
        <v>1972826.28</v>
      </c>
      <c r="I27" s="31">
        <v>2138519.2799999998</v>
      </c>
      <c r="J27" s="91"/>
      <c r="L27" s="47"/>
    </row>
    <row r="28" spans="1:13" s="2" customFormat="1" ht="51" x14ac:dyDescent="0.2">
      <c r="A28" s="9" t="s">
        <v>21</v>
      </c>
      <c r="B28" s="99"/>
      <c r="C28" s="9" t="s">
        <v>17</v>
      </c>
      <c r="D28" s="35">
        <f t="shared" si="3"/>
        <v>5389524.54</v>
      </c>
      <c r="E28" s="35">
        <v>1007412.98</v>
      </c>
      <c r="F28" s="31">
        <v>1015537.1000000001</v>
      </c>
      <c r="G28" s="31">
        <v>1065901.69</v>
      </c>
      <c r="H28" s="31">
        <v>1108913.1299999999</v>
      </c>
      <c r="I28" s="31">
        <v>1191759.6399999999</v>
      </c>
      <c r="J28" s="91"/>
      <c r="L28" s="47"/>
    </row>
    <row r="29" spans="1:13" s="2" customFormat="1" ht="51" x14ac:dyDescent="0.2">
      <c r="A29" s="9" t="s">
        <v>23</v>
      </c>
      <c r="B29" s="99"/>
      <c r="C29" s="9" t="s">
        <v>17</v>
      </c>
      <c r="D29" s="35">
        <f t="shared" si="3"/>
        <v>17744498.879999999</v>
      </c>
      <c r="E29" s="35">
        <v>4060858.39</v>
      </c>
      <c r="F29" s="31">
        <v>3186879.87</v>
      </c>
      <c r="G29" s="31">
        <v>3301905.92</v>
      </c>
      <c r="H29" s="31">
        <v>3452445.97</v>
      </c>
      <c r="I29" s="31">
        <v>3742408.73</v>
      </c>
      <c r="J29" s="91"/>
    </row>
    <row r="30" spans="1:13" s="2" customFormat="1" ht="63.75" x14ac:dyDescent="0.2">
      <c r="A30" s="9" t="s">
        <v>24</v>
      </c>
      <c r="B30" s="99"/>
      <c r="C30" s="9" t="s">
        <v>19</v>
      </c>
      <c r="D30" s="35">
        <f t="shared" si="3"/>
        <v>32249401.800000001</v>
      </c>
      <c r="E30" s="34">
        <v>4055660.35</v>
      </c>
      <c r="F30" s="31">
        <v>4833552.5</v>
      </c>
      <c r="G30" s="31">
        <v>6600857.2699999996</v>
      </c>
      <c r="H30" s="31">
        <v>7367751.2300000004</v>
      </c>
      <c r="I30" s="31">
        <v>9391580.4499999993</v>
      </c>
      <c r="J30" s="91"/>
    </row>
    <row r="31" spans="1:13" s="2" customFormat="1" ht="25.5" x14ac:dyDescent="0.2">
      <c r="A31" s="9" t="s">
        <v>26</v>
      </c>
      <c r="B31" s="100"/>
      <c r="C31" s="9" t="s">
        <v>17</v>
      </c>
      <c r="D31" s="35">
        <f t="shared" si="3"/>
        <v>175000</v>
      </c>
      <c r="E31" s="35">
        <v>35000</v>
      </c>
      <c r="F31" s="34">
        <v>35000</v>
      </c>
      <c r="G31" s="34">
        <v>35000</v>
      </c>
      <c r="H31" s="34">
        <v>35000</v>
      </c>
      <c r="I31" s="34">
        <v>35000</v>
      </c>
      <c r="J31" s="91"/>
    </row>
    <row r="32" spans="1:13" s="2" customFormat="1" ht="144" customHeight="1" x14ac:dyDescent="0.2">
      <c r="A32" s="9" t="s">
        <v>27</v>
      </c>
      <c r="B32" s="9" t="s">
        <v>22</v>
      </c>
      <c r="C32" s="9" t="s">
        <v>17</v>
      </c>
      <c r="D32" s="35">
        <f t="shared" si="3"/>
        <v>35000</v>
      </c>
      <c r="E32" s="35">
        <v>7000</v>
      </c>
      <c r="F32" s="34">
        <v>7000</v>
      </c>
      <c r="G32" s="34">
        <v>7000</v>
      </c>
      <c r="H32" s="34">
        <v>7000</v>
      </c>
      <c r="I32" s="34">
        <v>7000</v>
      </c>
      <c r="J32" s="91"/>
    </row>
    <row r="33" spans="1:13" s="5" customFormat="1" ht="49.5" customHeight="1" x14ac:dyDescent="0.2">
      <c r="A33" s="9" t="s">
        <v>35</v>
      </c>
      <c r="B33" s="9" t="s">
        <v>25</v>
      </c>
      <c r="C33" s="9" t="s">
        <v>17</v>
      </c>
      <c r="D33" s="35">
        <f t="shared" si="3"/>
        <v>4812024.55</v>
      </c>
      <c r="E33" s="42">
        <v>902412.98</v>
      </c>
      <c r="F33" s="45">
        <v>910537.11</v>
      </c>
      <c r="G33" s="45">
        <v>943401.69</v>
      </c>
      <c r="H33" s="45">
        <v>986413.13</v>
      </c>
      <c r="I33" s="34">
        <v>1069259.6399999999</v>
      </c>
      <c r="J33" s="92"/>
    </row>
    <row r="34" spans="1:13" s="5" customFormat="1" ht="108" customHeight="1" x14ac:dyDescent="0.2">
      <c r="A34" s="29" t="s">
        <v>46</v>
      </c>
      <c r="B34" s="9" t="s">
        <v>51</v>
      </c>
      <c r="C34" s="9" t="s">
        <v>19</v>
      </c>
      <c r="D34" s="35">
        <f t="shared" si="3"/>
        <v>165594.34</v>
      </c>
      <c r="E34" s="45"/>
      <c r="F34" s="26">
        <v>9232.52</v>
      </c>
      <c r="G34" s="26">
        <v>140228.34</v>
      </c>
      <c r="H34" s="26">
        <v>7747.73</v>
      </c>
      <c r="I34" s="26">
        <v>8385.75</v>
      </c>
      <c r="J34" s="24"/>
    </row>
    <row r="35" spans="1:13" s="2" customFormat="1" ht="98.25" customHeight="1" x14ac:dyDescent="0.2">
      <c r="A35" s="29" t="s">
        <v>47</v>
      </c>
      <c r="B35" s="9" t="s">
        <v>53</v>
      </c>
      <c r="C35" s="23" t="s">
        <v>34</v>
      </c>
      <c r="D35" s="34">
        <f t="shared" si="3"/>
        <v>13886878.370000001</v>
      </c>
      <c r="E35" s="34">
        <f>2300000+214998+284998</f>
        <v>2799996</v>
      </c>
      <c r="F35" s="22">
        <v>2413295.14</v>
      </c>
      <c r="G35" s="22">
        <v>2778571</v>
      </c>
      <c r="H35" s="22">
        <v>2889713.84</v>
      </c>
      <c r="I35" s="22">
        <v>3005302.39</v>
      </c>
      <c r="J35" s="16" t="s">
        <v>30</v>
      </c>
      <c r="M35" s="7"/>
    </row>
    <row r="36" spans="1:13" s="2" customFormat="1" ht="105" customHeight="1" x14ac:dyDescent="0.2">
      <c r="A36" s="29" t="s">
        <v>48</v>
      </c>
      <c r="B36" s="28" t="s">
        <v>25</v>
      </c>
      <c r="C36" s="23" t="s">
        <v>16</v>
      </c>
      <c r="D36" s="34">
        <f t="shared" si="3"/>
        <v>14379994.18</v>
      </c>
      <c r="E36" s="34">
        <f>1582906.03+114028.51+149680.07+400</f>
        <v>1847014.61</v>
      </c>
      <c r="F36" s="34">
        <f>2978312.17+19844.5</f>
        <v>2998156.67</v>
      </c>
      <c r="G36" s="34">
        <v>3095721.72</v>
      </c>
      <c r="H36" s="34">
        <v>3219550.59</v>
      </c>
      <c r="I36" s="33">
        <v>3219550.59</v>
      </c>
      <c r="J36" s="19"/>
      <c r="M36" s="7"/>
    </row>
    <row r="37" spans="1:13" s="2" customFormat="1" ht="54.75" customHeight="1" x14ac:dyDescent="0.2">
      <c r="A37" s="29" t="s">
        <v>49</v>
      </c>
      <c r="B37" s="28" t="s">
        <v>8</v>
      </c>
      <c r="C37" s="23" t="s">
        <v>16</v>
      </c>
      <c r="D37" s="34">
        <f t="shared" si="3"/>
        <v>327337</v>
      </c>
      <c r="E37" s="45">
        <v>55337</v>
      </c>
      <c r="F37" s="31">
        <v>68000</v>
      </c>
      <c r="G37" s="31">
        <v>68000</v>
      </c>
      <c r="H37" s="31">
        <v>68000</v>
      </c>
      <c r="I37" s="31">
        <v>68000</v>
      </c>
      <c r="J37" s="90" t="s">
        <v>44</v>
      </c>
      <c r="M37" s="7"/>
    </row>
    <row r="38" spans="1:13" s="2" customFormat="1" ht="79.5" customHeight="1" x14ac:dyDescent="0.2">
      <c r="A38" s="29" t="s">
        <v>50</v>
      </c>
      <c r="B38" s="28" t="s">
        <v>22</v>
      </c>
      <c r="C38" s="23" t="s">
        <v>16</v>
      </c>
      <c r="D38" s="34">
        <f t="shared" si="3"/>
        <v>2174000</v>
      </c>
      <c r="E38" s="25">
        <f>347694-13694</f>
        <v>334000</v>
      </c>
      <c r="F38" s="25">
        <v>400000</v>
      </c>
      <c r="G38" s="25">
        <v>480000</v>
      </c>
      <c r="H38" s="25">
        <v>480000</v>
      </c>
      <c r="I38" s="25">
        <v>480000</v>
      </c>
      <c r="J38" s="93"/>
      <c r="M38" s="21"/>
    </row>
    <row r="39" spans="1:13" s="2" customFormat="1" ht="106.5" customHeight="1" x14ac:dyDescent="0.2">
      <c r="A39" s="29" t="s">
        <v>52</v>
      </c>
      <c r="B39" s="9" t="s">
        <v>42</v>
      </c>
      <c r="C39" s="23" t="s">
        <v>16</v>
      </c>
      <c r="D39" s="34">
        <f t="shared" si="3"/>
        <v>4302022.7699999996</v>
      </c>
      <c r="E39" s="34">
        <v>758622.77</v>
      </c>
      <c r="F39" s="101">
        <v>885850</v>
      </c>
      <c r="G39" s="34">
        <v>885850</v>
      </c>
      <c r="H39" s="34">
        <v>885850</v>
      </c>
      <c r="I39" s="34">
        <v>885850</v>
      </c>
      <c r="J39" s="9" t="s">
        <v>43</v>
      </c>
      <c r="K39" s="7"/>
      <c r="L39" s="7"/>
      <c r="M39" s="7"/>
    </row>
    <row r="40" spans="1:13" s="5" customFormat="1" ht="27" customHeight="1" x14ac:dyDescent="0.2">
      <c r="A40" s="80" t="s">
        <v>36</v>
      </c>
      <c r="B40" s="80"/>
      <c r="C40" s="9" t="s">
        <v>31</v>
      </c>
      <c r="D40" s="46">
        <f>D41+D42+D43</f>
        <v>725824641.71000004</v>
      </c>
      <c r="E40" s="46">
        <f>E41+E42+E43</f>
        <v>121556230.29000001</v>
      </c>
      <c r="F40" s="46">
        <f t="shared" ref="F40:I40" si="5">F41+F42+F43</f>
        <v>132249755.24000001</v>
      </c>
      <c r="G40" s="46">
        <f t="shared" si="5"/>
        <v>150593025.59000003</v>
      </c>
      <c r="H40" s="46">
        <f t="shared" si="5"/>
        <v>156750204.72000003</v>
      </c>
      <c r="I40" s="46">
        <f t="shared" si="5"/>
        <v>164675425.87</v>
      </c>
      <c r="J40" s="13"/>
    </row>
    <row r="41" spans="1:13" s="5" customFormat="1" ht="27" customHeight="1" x14ac:dyDescent="0.25">
      <c r="A41" s="94"/>
      <c r="B41" s="94"/>
      <c r="C41" s="10" t="s">
        <v>32</v>
      </c>
      <c r="D41" s="35">
        <f>SUM(E41:I41)</f>
        <v>32414996.139999997</v>
      </c>
      <c r="E41" s="35">
        <f>E30</f>
        <v>4055660.35</v>
      </c>
      <c r="F41" s="35">
        <f>F30+F34</f>
        <v>4842785.0199999996</v>
      </c>
      <c r="G41" s="35">
        <f>G30+G34</f>
        <v>6741085.6099999994</v>
      </c>
      <c r="H41" s="35">
        <f>H30+H34</f>
        <v>7375498.9600000009</v>
      </c>
      <c r="I41" s="35">
        <f>I30+I34</f>
        <v>9399966.1999999993</v>
      </c>
      <c r="J41" s="14"/>
    </row>
    <row r="42" spans="1:13" s="5" customFormat="1" ht="24.75" customHeight="1" x14ac:dyDescent="0.25">
      <c r="A42" s="94"/>
      <c r="B42" s="94"/>
      <c r="C42" s="10" t="s">
        <v>33</v>
      </c>
      <c r="D42" s="35">
        <f>SUM(E42:I42)</f>
        <v>37990097.080000006</v>
      </c>
      <c r="E42" s="35">
        <f>E13+E26</f>
        <v>8027510.3000000007</v>
      </c>
      <c r="F42" s="35">
        <f t="shared" ref="F42:I42" si="6">F13+F26</f>
        <v>6976028.29</v>
      </c>
      <c r="G42" s="35">
        <f t="shared" si="6"/>
        <v>7240012.6899999995</v>
      </c>
      <c r="H42" s="35">
        <f t="shared" si="6"/>
        <v>7562598.5100000007</v>
      </c>
      <c r="I42" s="35">
        <f t="shared" si="6"/>
        <v>8183947.29</v>
      </c>
      <c r="J42" s="14"/>
    </row>
    <row r="43" spans="1:13" s="2" customFormat="1" ht="36.75" customHeight="1" x14ac:dyDescent="0.25">
      <c r="A43" s="95"/>
      <c r="B43" s="95"/>
      <c r="C43" s="10" t="s">
        <v>7</v>
      </c>
      <c r="D43" s="35">
        <f>SUM(E43:I43)</f>
        <v>655419548.49000001</v>
      </c>
      <c r="E43" s="35">
        <f>E14+E35+E36+E37+E38+E39</f>
        <v>109473059.64</v>
      </c>
      <c r="F43" s="35">
        <f t="shared" ref="F43:I43" si="7">F14+F35+F36+F37+F38+F39</f>
        <v>120430941.93000001</v>
      </c>
      <c r="G43" s="35">
        <f t="shared" si="7"/>
        <v>136611927.29000002</v>
      </c>
      <c r="H43" s="35">
        <f t="shared" si="7"/>
        <v>141812107.25000003</v>
      </c>
      <c r="I43" s="35">
        <f t="shared" si="7"/>
        <v>147091512.38</v>
      </c>
      <c r="J43" s="15"/>
      <c r="M43" s="47"/>
    </row>
    <row r="44" spans="1:13" s="1" customFormat="1" ht="15.75" x14ac:dyDescent="0.25">
      <c r="M44" s="49"/>
    </row>
    <row r="45" spans="1:13" s="1" customFormat="1" ht="15.75" x14ac:dyDescent="0.25">
      <c r="F45" s="27"/>
      <c r="G45" s="27"/>
      <c r="H45" s="27"/>
      <c r="I45" s="27"/>
    </row>
    <row r="46" spans="1:13" s="1" customFormat="1" ht="15.75" x14ac:dyDescent="0.25"/>
    <row r="47" spans="1:13" s="1" customFormat="1" ht="15.75" x14ac:dyDescent="0.25"/>
    <row r="48" spans="1:13" s="1" customFormat="1" ht="15.75" x14ac:dyDescent="0.25"/>
    <row r="49" spans="1:14" s="1" customFormat="1" ht="15.6" customHeight="1" x14ac:dyDescent="0.25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</row>
    <row r="50" spans="1:14" s="1" customFormat="1" ht="12" customHeight="1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s="1" customFormat="1" ht="15.75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33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</row>
  </sheetData>
  <mergeCells count="44">
    <mergeCell ref="A49:N52"/>
    <mergeCell ref="J24:J33"/>
    <mergeCell ref="J37:J38"/>
    <mergeCell ref="C22:C23"/>
    <mergeCell ref="H22:H23"/>
    <mergeCell ref="A40:A43"/>
    <mergeCell ref="B40:B43"/>
    <mergeCell ref="A24:A26"/>
    <mergeCell ref="G22:G23"/>
    <mergeCell ref="I22:I23"/>
    <mergeCell ref="B24:B31"/>
    <mergeCell ref="A20:A21"/>
    <mergeCell ref="G20:G21"/>
    <mergeCell ref="A22:A23"/>
    <mergeCell ref="B20:B21"/>
    <mergeCell ref="E20:E21"/>
    <mergeCell ref="F20:F21"/>
    <mergeCell ref="G9:G12"/>
    <mergeCell ref="H9:H12"/>
    <mergeCell ref="J9:J23"/>
    <mergeCell ref="I9:I10"/>
    <mergeCell ref="C20:C21"/>
    <mergeCell ref="H20:H21"/>
    <mergeCell ref="E9:E12"/>
    <mergeCell ref="F9:F12"/>
    <mergeCell ref="D20:D21"/>
    <mergeCell ref="E22:E23"/>
    <mergeCell ref="F22:F23"/>
    <mergeCell ref="D22:D23"/>
    <mergeCell ref="A9:A14"/>
    <mergeCell ref="B9:B19"/>
    <mergeCell ref="C9:C12"/>
    <mergeCell ref="D9:D12"/>
    <mergeCell ref="A17:A19"/>
    <mergeCell ref="A15:A16"/>
    <mergeCell ref="E1:J1"/>
    <mergeCell ref="B2:E2"/>
    <mergeCell ref="A7:J7"/>
    <mergeCell ref="A8:J8"/>
    <mergeCell ref="A4:A5"/>
    <mergeCell ref="B4:B5"/>
    <mergeCell ref="C4:C5"/>
    <mergeCell ref="D4:H4"/>
    <mergeCell ref="J4:J5"/>
  </mergeCells>
  <phoneticPr fontId="5" type="noConversion"/>
  <pageMargins left="0.19685039370078741" right="0.19685039370078741" top="0.15748031496062992" bottom="0.15748031496062992" header="0.11811023622047245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</dc:creator>
  <cp:lastModifiedBy>Subbotina</cp:lastModifiedBy>
  <cp:lastPrinted>2025-11-25T05:53:07Z</cp:lastPrinted>
  <dcterms:created xsi:type="dcterms:W3CDTF">2022-09-02T11:28:58Z</dcterms:created>
  <dcterms:modified xsi:type="dcterms:W3CDTF">2025-11-26T06:12:43Z</dcterms:modified>
</cp:coreProperties>
</file>